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7055" windowHeight="10830"/>
  </bookViews>
  <sheets>
    <sheet name="Priority Level" sheetId="5" r:id="rId1"/>
    <sheet name="Signs" sheetId="1" r:id="rId2"/>
    <sheet name="Signage by Year" sheetId="2" r:id="rId3"/>
    <sheet name="Life Cycle Costs" sheetId="3" r:id="rId4"/>
    <sheet name="Funding" sheetId="4" r:id="rId5"/>
  </sheets>
  <definedNames>
    <definedName name="_xlnm.Print_Area" localSheetId="4">Funding!$D$12:$G$26</definedName>
    <definedName name="_xlnm.Print_Area" localSheetId="3">'Life Cycle Costs'!$E$18:$H$29</definedName>
    <definedName name="_xlnm.Print_Area" localSheetId="2">'Signage by Year'!$D$14:$J$116</definedName>
    <definedName name="Signs" localSheetId="0">'Priority Level'!$B$1:$AI$549</definedName>
    <definedName name="Signs">Signs!$A$1:$AH$441</definedName>
  </definedNames>
  <calcPr calcId="145621"/>
</workbook>
</file>

<file path=xl/calcChain.xml><?xml version="1.0" encoding="utf-8"?>
<calcChain xmlns="http://schemas.openxmlformats.org/spreadsheetml/2006/main">
  <c r="A199" i="5" l="1"/>
  <c r="A200" i="5"/>
  <c r="A201" i="5"/>
  <c r="A202" i="5"/>
  <c r="A203" i="5"/>
  <c r="A204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G748" i="5"/>
  <c r="F748" i="5"/>
  <c r="E748" i="5"/>
  <c r="F747" i="5"/>
  <c r="E747" i="5"/>
  <c r="G746" i="5"/>
  <c r="F745" i="5"/>
  <c r="V24" i="5"/>
  <c r="K24" i="5"/>
  <c r="J24" i="5"/>
  <c r="V23" i="5"/>
  <c r="K23" i="5"/>
  <c r="J23" i="5"/>
  <c r="V22" i="5"/>
  <c r="K22" i="5"/>
  <c r="J22" i="5"/>
  <c r="V21" i="5"/>
  <c r="K21" i="5"/>
  <c r="J21" i="5"/>
  <c r="V20" i="5"/>
  <c r="K20" i="5"/>
  <c r="J20" i="5"/>
  <c r="V19" i="5"/>
  <c r="K19" i="5"/>
  <c r="J19" i="5"/>
  <c r="V18" i="5"/>
  <c r="K18" i="5"/>
  <c r="J18" i="5"/>
  <c r="V17" i="5"/>
  <c r="K17" i="5"/>
  <c r="J17" i="5"/>
  <c r="V16" i="5"/>
  <c r="K16" i="5"/>
  <c r="J16" i="5"/>
  <c r="V15" i="5"/>
  <c r="K15" i="5"/>
  <c r="J15" i="5"/>
  <c r="V14" i="5"/>
  <c r="K14" i="5"/>
  <c r="J14" i="5"/>
  <c r="V13" i="5"/>
  <c r="K13" i="5"/>
  <c r="J13" i="5"/>
  <c r="K12" i="5"/>
  <c r="V33" i="5"/>
  <c r="K33" i="5"/>
  <c r="J33" i="5"/>
  <c r="V32" i="5"/>
  <c r="K32" i="5"/>
  <c r="J32" i="5"/>
  <c r="V31" i="5"/>
  <c r="K31" i="5"/>
  <c r="J31" i="5"/>
  <c r="V30" i="5"/>
  <c r="K30" i="5"/>
  <c r="J30" i="5"/>
  <c r="V29" i="5"/>
  <c r="K29" i="5"/>
  <c r="J29" i="5"/>
  <c r="V11" i="5"/>
  <c r="K11" i="5"/>
  <c r="J11" i="5"/>
  <c r="V10" i="5"/>
  <c r="K10" i="5"/>
  <c r="J10" i="5"/>
  <c r="V9" i="5"/>
  <c r="K9" i="5"/>
  <c r="J9" i="5"/>
  <c r="V8" i="5"/>
  <c r="K8" i="5"/>
  <c r="J8" i="5"/>
  <c r="V7" i="5"/>
  <c r="K7" i="5"/>
  <c r="J7" i="5"/>
  <c r="V6" i="5"/>
  <c r="K6" i="5"/>
  <c r="J6" i="5"/>
  <c r="K5" i="5"/>
  <c r="K4" i="5"/>
  <c r="V28" i="5"/>
  <c r="K28" i="5"/>
  <c r="J28" i="5"/>
  <c r="V38" i="5"/>
  <c r="K38" i="5"/>
  <c r="J38" i="5"/>
  <c r="V194" i="5"/>
  <c r="K194" i="5"/>
  <c r="J194" i="5"/>
  <c r="V193" i="5"/>
  <c r="K193" i="5"/>
  <c r="J193" i="5"/>
  <c r="V192" i="5"/>
  <c r="K192" i="5"/>
  <c r="J192" i="5"/>
  <c r="V191" i="5"/>
  <c r="K191" i="5"/>
  <c r="J191" i="5"/>
  <c r="V190" i="5"/>
  <c r="K190" i="5"/>
  <c r="J190" i="5"/>
  <c r="V189" i="5"/>
  <c r="K189" i="5"/>
  <c r="J189" i="5"/>
  <c r="V188" i="5"/>
  <c r="K188" i="5"/>
  <c r="J188" i="5"/>
  <c r="V187" i="5"/>
  <c r="K187" i="5"/>
  <c r="J187" i="5"/>
  <c r="V186" i="5"/>
  <c r="K186" i="5"/>
  <c r="J186" i="5"/>
  <c r="V185" i="5"/>
  <c r="K185" i="5"/>
  <c r="J185" i="5"/>
  <c r="V184" i="5"/>
  <c r="K184" i="5"/>
  <c r="J184" i="5"/>
  <c r="V183" i="5"/>
  <c r="K183" i="5"/>
  <c r="J183" i="5"/>
  <c r="V182" i="5"/>
  <c r="K182" i="5"/>
  <c r="J182" i="5"/>
  <c r="V181" i="5"/>
  <c r="K181" i="5"/>
  <c r="J181" i="5"/>
  <c r="V180" i="5"/>
  <c r="K180" i="5"/>
  <c r="J180" i="5"/>
  <c r="V179" i="5"/>
  <c r="K179" i="5"/>
  <c r="J179" i="5"/>
  <c r="V178" i="5"/>
  <c r="K178" i="5"/>
  <c r="J178" i="5"/>
  <c r="V177" i="5"/>
  <c r="K177" i="5"/>
  <c r="J177" i="5"/>
  <c r="V176" i="5"/>
  <c r="K176" i="5"/>
  <c r="J176" i="5"/>
  <c r="V175" i="5"/>
  <c r="K175" i="5"/>
  <c r="J175" i="5"/>
  <c r="V174" i="5"/>
  <c r="K174" i="5"/>
  <c r="J174" i="5"/>
  <c r="V173" i="5"/>
  <c r="K173" i="5"/>
  <c r="J173" i="5"/>
  <c r="V172" i="5"/>
  <c r="K172" i="5"/>
  <c r="J172" i="5"/>
  <c r="V171" i="5"/>
  <c r="K171" i="5"/>
  <c r="J171" i="5"/>
  <c r="V170" i="5"/>
  <c r="K170" i="5"/>
  <c r="J170" i="5"/>
  <c r="V169" i="5"/>
  <c r="K169" i="5"/>
  <c r="J169" i="5"/>
  <c r="V168" i="5"/>
  <c r="K168" i="5"/>
  <c r="J168" i="5"/>
  <c r="V167" i="5"/>
  <c r="K167" i="5"/>
  <c r="J167" i="5"/>
  <c r="V166" i="5"/>
  <c r="K166" i="5"/>
  <c r="J166" i="5"/>
  <c r="V165" i="5"/>
  <c r="K165" i="5"/>
  <c r="J165" i="5"/>
  <c r="V164" i="5"/>
  <c r="K164" i="5"/>
  <c r="J164" i="5"/>
  <c r="V163" i="5"/>
  <c r="K163" i="5"/>
  <c r="J163" i="5"/>
  <c r="V162" i="5"/>
  <c r="K162" i="5"/>
  <c r="J162" i="5"/>
  <c r="V161" i="5"/>
  <c r="K161" i="5"/>
  <c r="J161" i="5"/>
  <c r="V160" i="5"/>
  <c r="K160" i="5"/>
  <c r="J160" i="5"/>
  <c r="V159" i="5"/>
  <c r="K159" i="5"/>
  <c r="J159" i="5"/>
  <c r="V158" i="5"/>
  <c r="K158" i="5"/>
  <c r="J158" i="5"/>
  <c r="V157" i="5"/>
  <c r="K157" i="5"/>
  <c r="J157" i="5"/>
  <c r="V156" i="5"/>
  <c r="K156" i="5"/>
  <c r="J156" i="5"/>
  <c r="V155" i="5"/>
  <c r="K155" i="5"/>
  <c r="J155" i="5"/>
  <c r="V154" i="5"/>
  <c r="K154" i="5"/>
  <c r="J154" i="5"/>
  <c r="V153" i="5"/>
  <c r="K153" i="5"/>
  <c r="J153" i="5"/>
  <c r="V152" i="5"/>
  <c r="K152" i="5"/>
  <c r="J152" i="5"/>
  <c r="V151" i="5"/>
  <c r="K151" i="5"/>
  <c r="J151" i="5"/>
  <c r="V150" i="5"/>
  <c r="K150" i="5"/>
  <c r="J150" i="5"/>
  <c r="V149" i="5"/>
  <c r="K149" i="5"/>
  <c r="J149" i="5"/>
  <c r="V148" i="5"/>
  <c r="K148" i="5"/>
  <c r="J148" i="5"/>
  <c r="V147" i="5"/>
  <c r="K147" i="5"/>
  <c r="J147" i="5"/>
  <c r="V146" i="5"/>
  <c r="K146" i="5"/>
  <c r="J146" i="5"/>
  <c r="V145" i="5"/>
  <c r="K145" i="5"/>
  <c r="J145" i="5"/>
  <c r="V144" i="5"/>
  <c r="K144" i="5"/>
  <c r="J144" i="5"/>
  <c r="V143" i="5"/>
  <c r="K143" i="5"/>
  <c r="J143" i="5"/>
  <c r="V142" i="5"/>
  <c r="K142" i="5"/>
  <c r="J142" i="5"/>
  <c r="V141" i="5"/>
  <c r="K141" i="5"/>
  <c r="J141" i="5"/>
  <c r="V140" i="5"/>
  <c r="K140" i="5"/>
  <c r="J140" i="5"/>
  <c r="V139" i="5"/>
  <c r="K139" i="5"/>
  <c r="J139" i="5"/>
  <c r="V138" i="5"/>
  <c r="K138" i="5"/>
  <c r="J138" i="5"/>
  <c r="V137" i="5"/>
  <c r="K137" i="5"/>
  <c r="J137" i="5"/>
  <c r="V136" i="5"/>
  <c r="K136" i="5"/>
  <c r="J136" i="5"/>
  <c r="V135" i="5"/>
  <c r="K135" i="5"/>
  <c r="J135" i="5"/>
  <c r="V134" i="5"/>
  <c r="K134" i="5"/>
  <c r="J134" i="5"/>
  <c r="V133" i="5"/>
  <c r="K133" i="5"/>
  <c r="J133" i="5"/>
  <c r="V132" i="5"/>
  <c r="K132" i="5"/>
  <c r="J132" i="5"/>
  <c r="V131" i="5"/>
  <c r="K131" i="5"/>
  <c r="J131" i="5"/>
  <c r="V130" i="5"/>
  <c r="K130" i="5"/>
  <c r="J130" i="5"/>
  <c r="V129" i="5"/>
  <c r="K129" i="5"/>
  <c r="J129" i="5"/>
  <c r="V128" i="5"/>
  <c r="K128" i="5"/>
  <c r="J128" i="5"/>
  <c r="V127" i="5"/>
  <c r="K127" i="5"/>
  <c r="J127" i="5"/>
  <c r="V126" i="5"/>
  <c r="K126" i="5"/>
  <c r="J126" i="5"/>
  <c r="V125" i="5"/>
  <c r="K125" i="5"/>
  <c r="J125" i="5"/>
  <c r="V124" i="5"/>
  <c r="K124" i="5"/>
  <c r="J124" i="5"/>
  <c r="V123" i="5"/>
  <c r="K123" i="5"/>
  <c r="J123" i="5"/>
  <c r="V122" i="5"/>
  <c r="K122" i="5"/>
  <c r="J122" i="5"/>
  <c r="V121" i="5"/>
  <c r="K121" i="5"/>
  <c r="J121" i="5"/>
  <c r="V120" i="5"/>
  <c r="K120" i="5"/>
  <c r="J120" i="5"/>
  <c r="V119" i="5"/>
  <c r="K119" i="5"/>
  <c r="J119" i="5"/>
  <c r="V118" i="5"/>
  <c r="K118" i="5"/>
  <c r="J118" i="5"/>
  <c r="K117" i="5"/>
  <c r="K116" i="5"/>
  <c r="K115" i="5"/>
  <c r="K114" i="5"/>
  <c r="K113" i="5"/>
  <c r="K112" i="5"/>
  <c r="K111" i="5"/>
  <c r="K110" i="5"/>
  <c r="K109" i="5"/>
  <c r="K108" i="5"/>
  <c r="K107" i="5"/>
  <c r="K106" i="5"/>
  <c r="K105" i="5"/>
  <c r="K104" i="5"/>
  <c r="K103" i="5"/>
  <c r="K102" i="5"/>
  <c r="K101" i="5"/>
  <c r="K100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V68" i="5"/>
  <c r="K68" i="5"/>
  <c r="J68" i="5"/>
  <c r="V67" i="5"/>
  <c r="K67" i="5"/>
  <c r="J67" i="5"/>
  <c r="V66" i="5"/>
  <c r="K66" i="5"/>
  <c r="J66" i="5"/>
  <c r="V65" i="5"/>
  <c r="K65" i="5"/>
  <c r="J65" i="5"/>
  <c r="V64" i="5"/>
  <c r="K64" i="5"/>
  <c r="J64" i="5"/>
  <c r="V63" i="5"/>
  <c r="K63" i="5"/>
  <c r="J63" i="5"/>
  <c r="V62" i="5"/>
  <c r="K62" i="5"/>
  <c r="J62" i="5"/>
  <c r="V61" i="5"/>
  <c r="K61" i="5"/>
  <c r="J61" i="5"/>
  <c r="V60" i="5"/>
  <c r="K60" i="5"/>
  <c r="J60" i="5"/>
  <c r="V59" i="5"/>
  <c r="K59" i="5"/>
  <c r="J59" i="5"/>
  <c r="V58" i="5"/>
  <c r="K58" i="5"/>
  <c r="J58" i="5"/>
  <c r="V57" i="5"/>
  <c r="K57" i="5"/>
  <c r="J57" i="5"/>
  <c r="V56" i="5"/>
  <c r="K56" i="5"/>
  <c r="J56" i="5"/>
  <c r="V55" i="5"/>
  <c r="K55" i="5"/>
  <c r="J55" i="5"/>
  <c r="V54" i="5"/>
  <c r="K54" i="5"/>
  <c r="J54" i="5"/>
  <c r="V53" i="5"/>
  <c r="K53" i="5"/>
  <c r="J53" i="5"/>
  <c r="V52" i="5"/>
  <c r="K52" i="5"/>
  <c r="J52" i="5"/>
  <c r="V51" i="5"/>
  <c r="K51" i="5"/>
  <c r="J51" i="5"/>
  <c r="V50" i="5"/>
  <c r="K50" i="5"/>
  <c r="J50" i="5"/>
  <c r="V49" i="5"/>
  <c r="K49" i="5"/>
  <c r="J49" i="5"/>
  <c r="V48" i="5"/>
  <c r="K48" i="5"/>
  <c r="J48" i="5"/>
  <c r="V47" i="5"/>
  <c r="K47" i="5"/>
  <c r="J47" i="5"/>
  <c r="V46" i="5"/>
  <c r="K46" i="5"/>
  <c r="J46" i="5"/>
  <c r="V45" i="5"/>
  <c r="K45" i="5"/>
  <c r="J45" i="5"/>
  <c r="V44" i="5"/>
  <c r="K44" i="5"/>
  <c r="J44" i="5"/>
  <c r="V43" i="5"/>
  <c r="K43" i="5"/>
  <c r="J43" i="5"/>
  <c r="K42" i="5"/>
  <c r="K41" i="5"/>
  <c r="K40" i="5"/>
  <c r="K39" i="5"/>
  <c r="V346" i="5"/>
  <c r="K346" i="5"/>
  <c r="J346" i="5"/>
  <c r="V342" i="5"/>
  <c r="K342" i="5"/>
  <c r="J342" i="5"/>
  <c r="V341" i="5"/>
  <c r="K341" i="5"/>
  <c r="J341" i="5"/>
  <c r="V340" i="5"/>
  <c r="K340" i="5"/>
  <c r="J340" i="5"/>
  <c r="V344" i="5"/>
  <c r="K344" i="5"/>
  <c r="J344" i="5"/>
  <c r="V343" i="5"/>
  <c r="K343" i="5"/>
  <c r="J343" i="5"/>
  <c r="V426" i="5"/>
  <c r="K426" i="5"/>
  <c r="J426" i="5"/>
  <c r="V408" i="5"/>
  <c r="K408" i="5"/>
  <c r="J408" i="5"/>
  <c r="V407" i="5"/>
  <c r="K407" i="5"/>
  <c r="J407" i="5"/>
  <c r="V405" i="5"/>
  <c r="K405" i="5"/>
  <c r="J405" i="5"/>
  <c r="V402" i="5"/>
  <c r="K402" i="5"/>
  <c r="J402" i="5"/>
  <c r="V386" i="5"/>
  <c r="K386" i="5"/>
  <c r="J386" i="5"/>
  <c r="V367" i="5"/>
  <c r="K367" i="5"/>
  <c r="J367" i="5"/>
  <c r="V366" i="5"/>
  <c r="K366" i="5"/>
  <c r="J366" i="5"/>
  <c r="V368" i="5"/>
  <c r="K368" i="5"/>
  <c r="J368" i="5"/>
  <c r="V434" i="5"/>
  <c r="K434" i="5"/>
  <c r="J434" i="5"/>
  <c r="V435" i="5"/>
  <c r="K435" i="5"/>
  <c r="J435" i="5"/>
  <c r="V339" i="5"/>
  <c r="K339" i="5"/>
  <c r="J339" i="5"/>
  <c r="V254" i="5"/>
  <c r="K254" i="5"/>
  <c r="J254" i="5"/>
  <c r="V253" i="5"/>
  <c r="K253" i="5"/>
  <c r="J253" i="5"/>
  <c r="V252" i="5"/>
  <c r="K252" i="5"/>
  <c r="J252" i="5"/>
  <c r="V251" i="5"/>
  <c r="K251" i="5"/>
  <c r="J251" i="5"/>
  <c r="V250" i="5"/>
  <c r="K250" i="5"/>
  <c r="J250" i="5"/>
  <c r="V249" i="5"/>
  <c r="K249" i="5"/>
  <c r="J249" i="5"/>
  <c r="V248" i="5"/>
  <c r="K248" i="5"/>
  <c r="J248" i="5"/>
  <c r="V247" i="5"/>
  <c r="K247" i="5"/>
  <c r="J247" i="5"/>
  <c r="V246" i="5"/>
  <c r="K246" i="5"/>
  <c r="J246" i="5"/>
  <c r="V338" i="5"/>
  <c r="K338" i="5"/>
  <c r="J338" i="5"/>
  <c r="V245" i="5"/>
  <c r="K245" i="5"/>
  <c r="J245" i="5"/>
  <c r="V244" i="5"/>
  <c r="K244" i="5"/>
  <c r="J244" i="5"/>
  <c r="V337" i="5"/>
  <c r="K337" i="5"/>
  <c r="J337" i="5"/>
  <c r="V336" i="5"/>
  <c r="K336" i="5"/>
  <c r="J336" i="5"/>
  <c r="V335" i="5"/>
  <c r="K335" i="5"/>
  <c r="J335" i="5"/>
  <c r="V269" i="5"/>
  <c r="K269" i="5"/>
  <c r="J269" i="5"/>
  <c r="V263" i="5"/>
  <c r="K263" i="5"/>
  <c r="J263" i="5"/>
  <c r="V268" i="5"/>
  <c r="K268" i="5"/>
  <c r="J268" i="5"/>
  <c r="V262" i="5"/>
  <c r="K262" i="5"/>
  <c r="J262" i="5"/>
  <c r="V204" i="5"/>
  <c r="K204" i="5"/>
  <c r="J204" i="5"/>
  <c r="V334" i="5"/>
  <c r="K334" i="5"/>
  <c r="J334" i="5"/>
  <c r="K224" i="5"/>
  <c r="K223" i="5"/>
  <c r="K261" i="5"/>
  <c r="K222" i="5"/>
  <c r="K221" i="5"/>
  <c r="K220" i="5"/>
  <c r="K260" i="5"/>
  <c r="K243" i="5"/>
  <c r="K272" i="5"/>
  <c r="K267" i="5"/>
  <c r="K259" i="5"/>
  <c r="K271" i="5"/>
  <c r="K258" i="5"/>
  <c r="V365" i="5"/>
  <c r="K365" i="5"/>
  <c r="J365" i="5"/>
  <c r="V203" i="5"/>
  <c r="K203" i="5"/>
  <c r="J203" i="5"/>
  <c r="V202" i="5"/>
  <c r="K202" i="5"/>
  <c r="J202" i="5"/>
  <c r="V201" i="5"/>
  <c r="K201" i="5"/>
  <c r="J201" i="5"/>
  <c r="V427" i="5"/>
  <c r="K427" i="5"/>
  <c r="J427" i="5"/>
  <c r="V200" i="5"/>
  <c r="K200" i="5"/>
  <c r="J200" i="5"/>
  <c r="V199" i="5"/>
  <c r="K199" i="5"/>
  <c r="J199" i="5"/>
  <c r="V425" i="5"/>
  <c r="K425" i="5"/>
  <c r="J425" i="5"/>
  <c r="V424" i="5"/>
  <c r="K424" i="5"/>
  <c r="J424" i="5"/>
  <c r="V423" i="5"/>
  <c r="K423" i="5"/>
  <c r="J423" i="5"/>
  <c r="V421" i="5"/>
  <c r="K421" i="5"/>
  <c r="J421" i="5"/>
  <c r="V422" i="5"/>
  <c r="K422" i="5"/>
  <c r="J422" i="5"/>
  <c r="V418" i="5"/>
  <c r="K418" i="5"/>
  <c r="J418" i="5"/>
  <c r="V419" i="5"/>
  <c r="K419" i="5"/>
  <c r="J419" i="5"/>
  <c r="V417" i="5"/>
  <c r="K417" i="5"/>
  <c r="J417" i="5"/>
  <c r="V416" i="5"/>
  <c r="K416" i="5"/>
  <c r="J416" i="5"/>
  <c r="V415" i="5"/>
  <c r="K415" i="5"/>
  <c r="J415" i="5"/>
  <c r="V414" i="5"/>
  <c r="K414" i="5"/>
  <c r="J414" i="5"/>
  <c r="V413" i="5"/>
  <c r="K413" i="5"/>
  <c r="J413" i="5"/>
  <c r="V412" i="5"/>
  <c r="K412" i="5"/>
  <c r="J412" i="5"/>
  <c r="V409" i="5"/>
  <c r="K409" i="5"/>
  <c r="J409" i="5"/>
  <c r="V411" i="5"/>
  <c r="K411" i="5"/>
  <c r="J411" i="5"/>
  <c r="V36" i="5"/>
  <c r="K36" i="5"/>
  <c r="J36" i="5"/>
  <c r="V406" i="5"/>
  <c r="K406" i="5"/>
  <c r="J406" i="5"/>
  <c r="V404" i="5"/>
  <c r="K404" i="5"/>
  <c r="J404" i="5"/>
  <c r="V403" i="5"/>
  <c r="K403" i="5"/>
  <c r="J403" i="5"/>
  <c r="V37" i="5"/>
  <c r="K37" i="5"/>
  <c r="J37" i="5"/>
  <c r="V401" i="5"/>
  <c r="K401" i="5"/>
  <c r="J401" i="5"/>
  <c r="V400" i="5"/>
  <c r="K400" i="5"/>
  <c r="J400" i="5"/>
  <c r="V399" i="5"/>
  <c r="K399" i="5"/>
  <c r="J399" i="5"/>
  <c r="V392" i="5"/>
  <c r="K392" i="5"/>
  <c r="J392" i="5"/>
  <c r="V398" i="5"/>
  <c r="K398" i="5"/>
  <c r="J398" i="5"/>
  <c r="V391" i="5"/>
  <c r="K391" i="5"/>
  <c r="J391" i="5"/>
  <c r="V397" i="5"/>
  <c r="K397" i="5"/>
  <c r="J397" i="5"/>
  <c r="V396" i="5"/>
  <c r="K396" i="5"/>
  <c r="J396" i="5"/>
  <c r="V395" i="5"/>
  <c r="K395" i="5"/>
  <c r="J395" i="5"/>
  <c r="V394" i="5"/>
  <c r="K394" i="5"/>
  <c r="J394" i="5"/>
  <c r="V390" i="5"/>
  <c r="K390" i="5"/>
  <c r="J390" i="5"/>
  <c r="V393" i="5"/>
  <c r="K393" i="5"/>
  <c r="J393" i="5"/>
  <c r="V389" i="5"/>
  <c r="K389" i="5"/>
  <c r="J389" i="5"/>
  <c r="V388" i="5"/>
  <c r="K388" i="5"/>
  <c r="J388" i="5"/>
  <c r="V385" i="5"/>
  <c r="K385" i="5"/>
  <c r="J385" i="5"/>
  <c r="V380" i="5"/>
  <c r="K380" i="5"/>
  <c r="J380" i="5"/>
  <c r="V379" i="5"/>
  <c r="K379" i="5"/>
  <c r="J379" i="5"/>
  <c r="V384" i="5"/>
  <c r="K384" i="5"/>
  <c r="J384" i="5"/>
  <c r="V378" i="5"/>
  <c r="K378" i="5"/>
  <c r="J378" i="5"/>
  <c r="V377" i="5"/>
  <c r="K377" i="5"/>
  <c r="J377" i="5"/>
  <c r="V382" i="5"/>
  <c r="K382" i="5"/>
  <c r="J382" i="5"/>
  <c r="V381" i="5"/>
  <c r="K381" i="5"/>
  <c r="J381" i="5"/>
  <c r="V383" i="5"/>
  <c r="K383" i="5"/>
  <c r="J383" i="5"/>
  <c r="V376" i="5"/>
  <c r="K376" i="5"/>
  <c r="J376" i="5"/>
  <c r="V375" i="5"/>
  <c r="K375" i="5"/>
  <c r="J375" i="5"/>
  <c r="V374" i="5"/>
  <c r="K374" i="5"/>
  <c r="J374" i="5"/>
  <c r="V373" i="5"/>
  <c r="K373" i="5"/>
  <c r="J373" i="5"/>
  <c r="V372" i="5"/>
  <c r="K372" i="5"/>
  <c r="J372" i="5"/>
  <c r="V371" i="5"/>
  <c r="K371" i="5"/>
  <c r="J371" i="5"/>
  <c r="V370" i="5"/>
  <c r="K370" i="5"/>
  <c r="J370" i="5"/>
  <c r="V369" i="5"/>
  <c r="K369" i="5"/>
  <c r="J369" i="5"/>
  <c r="V364" i="5"/>
  <c r="K364" i="5"/>
  <c r="J364" i="5"/>
  <c r="V363" i="5"/>
  <c r="K363" i="5"/>
  <c r="J363" i="5"/>
  <c r="V362" i="5"/>
  <c r="K362" i="5"/>
  <c r="J362" i="5"/>
  <c r="V361" i="5"/>
  <c r="K361" i="5"/>
  <c r="J361" i="5"/>
  <c r="V360" i="5"/>
  <c r="K360" i="5"/>
  <c r="J360" i="5"/>
  <c r="V349" i="5"/>
  <c r="K349" i="5"/>
  <c r="J349" i="5"/>
  <c r="V359" i="5"/>
  <c r="K359" i="5"/>
  <c r="J359" i="5"/>
  <c r="V352" i="5"/>
  <c r="K352" i="5"/>
  <c r="J352" i="5"/>
  <c r="V348" i="5"/>
  <c r="K348" i="5"/>
  <c r="J348" i="5"/>
  <c r="V445" i="5"/>
  <c r="K445" i="5"/>
  <c r="J445" i="5"/>
  <c r="V444" i="5"/>
  <c r="K444" i="5"/>
  <c r="J444" i="5"/>
  <c r="V443" i="5"/>
  <c r="K443" i="5"/>
  <c r="J443" i="5"/>
  <c r="V437" i="5"/>
  <c r="K437" i="5"/>
  <c r="J437" i="5"/>
  <c r="V436" i="5"/>
  <c r="K436" i="5"/>
  <c r="J436" i="5"/>
  <c r="V442" i="5"/>
  <c r="K442" i="5"/>
  <c r="J442" i="5"/>
  <c r="V441" i="5"/>
  <c r="K441" i="5"/>
  <c r="J441" i="5"/>
  <c r="V440" i="5"/>
  <c r="K440" i="5"/>
  <c r="J440" i="5"/>
  <c r="V439" i="5"/>
  <c r="K439" i="5"/>
  <c r="J439" i="5"/>
  <c r="V438" i="5"/>
  <c r="K438" i="5"/>
  <c r="J438" i="5"/>
  <c r="V446" i="5"/>
  <c r="K446" i="5"/>
  <c r="J446" i="5"/>
  <c r="K431" i="5"/>
  <c r="K430" i="5"/>
  <c r="K429" i="5"/>
  <c r="K433" i="5"/>
  <c r="V27" i="5"/>
  <c r="K27" i="5"/>
  <c r="J27" i="5"/>
  <c r="V26" i="5"/>
  <c r="K26" i="5"/>
  <c r="J26" i="5"/>
  <c r="K25" i="5"/>
  <c r="V35" i="5"/>
  <c r="K35" i="5"/>
  <c r="J35" i="5"/>
  <c r="V34" i="5"/>
  <c r="K34" i="5"/>
  <c r="J34" i="5"/>
  <c r="V345" i="5"/>
  <c r="K345" i="5"/>
  <c r="J345" i="5"/>
  <c r="V333" i="5"/>
  <c r="K333" i="5"/>
  <c r="J333" i="5"/>
  <c r="V242" i="5"/>
  <c r="K242" i="5"/>
  <c r="J242" i="5"/>
  <c r="V241" i="5"/>
  <c r="K241" i="5"/>
  <c r="J241" i="5"/>
  <c r="V332" i="5"/>
  <c r="K332" i="5"/>
  <c r="J332" i="5"/>
  <c r="V331" i="5"/>
  <c r="K331" i="5"/>
  <c r="J331" i="5"/>
  <c r="V240" i="5"/>
  <c r="K240" i="5"/>
  <c r="J240" i="5"/>
  <c r="V275" i="5"/>
  <c r="K275" i="5"/>
  <c r="J275" i="5"/>
  <c r="V279" i="5"/>
  <c r="K279" i="5"/>
  <c r="J279" i="5"/>
  <c r="V266" i="5"/>
  <c r="K266" i="5"/>
  <c r="J266" i="5"/>
  <c r="V330" i="5"/>
  <c r="K330" i="5"/>
  <c r="J330" i="5"/>
  <c r="V329" i="5"/>
  <c r="K329" i="5"/>
  <c r="J329" i="5"/>
  <c r="V328" i="5"/>
  <c r="K328" i="5"/>
  <c r="J328" i="5"/>
  <c r="V327" i="5"/>
  <c r="K327" i="5"/>
  <c r="J327" i="5"/>
  <c r="V326" i="5"/>
  <c r="K326" i="5"/>
  <c r="J326" i="5"/>
  <c r="V325" i="5"/>
  <c r="K325" i="5"/>
  <c r="J325" i="5"/>
  <c r="V324" i="5"/>
  <c r="K324" i="5"/>
  <c r="J324" i="5"/>
  <c r="V239" i="5"/>
  <c r="K239" i="5"/>
  <c r="J239" i="5"/>
  <c r="V265" i="5"/>
  <c r="K265" i="5"/>
  <c r="J265" i="5"/>
  <c r="V238" i="5"/>
  <c r="K238" i="5"/>
  <c r="J238" i="5"/>
  <c r="V237" i="5"/>
  <c r="K237" i="5"/>
  <c r="J237" i="5"/>
  <c r="V236" i="5"/>
  <c r="K236" i="5"/>
  <c r="J236" i="5"/>
  <c r="V323" i="5"/>
  <c r="K323" i="5"/>
  <c r="J323" i="5"/>
  <c r="V281" i="5"/>
  <c r="K281" i="5"/>
  <c r="J281" i="5"/>
  <c r="V322" i="5"/>
  <c r="K322" i="5"/>
  <c r="J322" i="5"/>
  <c r="V321" i="5"/>
  <c r="K321" i="5"/>
  <c r="J321" i="5"/>
  <c r="V320" i="5"/>
  <c r="K320" i="5"/>
  <c r="J320" i="5"/>
  <c r="V319" i="5"/>
  <c r="K319" i="5"/>
  <c r="J319" i="5"/>
  <c r="V280" i="5"/>
  <c r="K280" i="5"/>
  <c r="J280" i="5"/>
  <c r="V318" i="5"/>
  <c r="K318" i="5"/>
  <c r="J318" i="5"/>
  <c r="V317" i="5"/>
  <c r="K317" i="5"/>
  <c r="J317" i="5"/>
  <c r="V316" i="5"/>
  <c r="K316" i="5"/>
  <c r="J316" i="5"/>
  <c r="V274" i="5"/>
  <c r="K274" i="5"/>
  <c r="J274" i="5"/>
  <c r="V315" i="5"/>
  <c r="K315" i="5"/>
  <c r="J315" i="5"/>
  <c r="V314" i="5"/>
  <c r="K314" i="5"/>
  <c r="J314" i="5"/>
  <c r="V313" i="5"/>
  <c r="K313" i="5"/>
  <c r="J313" i="5"/>
  <c r="V312" i="5"/>
  <c r="K312" i="5"/>
  <c r="J312" i="5"/>
  <c r="V311" i="5"/>
  <c r="K311" i="5"/>
  <c r="J311" i="5"/>
  <c r="V310" i="5"/>
  <c r="K310" i="5"/>
  <c r="J310" i="5"/>
  <c r="V309" i="5"/>
  <c r="K309" i="5"/>
  <c r="J309" i="5"/>
  <c r="V235" i="5"/>
  <c r="K235" i="5"/>
  <c r="J235" i="5"/>
  <c r="V234" i="5"/>
  <c r="K234" i="5"/>
  <c r="J234" i="5"/>
  <c r="V308" i="5"/>
  <c r="K308" i="5"/>
  <c r="J308" i="5"/>
  <c r="V307" i="5"/>
  <c r="K307" i="5"/>
  <c r="J307" i="5"/>
  <c r="V306" i="5"/>
  <c r="K306" i="5"/>
  <c r="J306" i="5"/>
  <c r="V233" i="5"/>
  <c r="K233" i="5"/>
  <c r="J233" i="5"/>
  <c r="V305" i="5"/>
  <c r="K305" i="5"/>
  <c r="J305" i="5"/>
  <c r="V273" i="5"/>
  <c r="K273" i="5"/>
  <c r="J273" i="5"/>
  <c r="V278" i="5"/>
  <c r="K278" i="5"/>
  <c r="J278" i="5"/>
  <c r="V232" i="5"/>
  <c r="K232" i="5"/>
  <c r="J232" i="5"/>
  <c r="V304" i="5"/>
  <c r="K304" i="5"/>
  <c r="J304" i="5"/>
  <c r="V303" i="5"/>
  <c r="K303" i="5"/>
  <c r="J303" i="5"/>
  <c r="V302" i="5"/>
  <c r="K302" i="5"/>
  <c r="J302" i="5"/>
  <c r="V301" i="5"/>
  <c r="K301" i="5"/>
  <c r="J301" i="5"/>
  <c r="V300" i="5"/>
  <c r="K300" i="5"/>
  <c r="J300" i="5"/>
  <c r="V299" i="5"/>
  <c r="K299" i="5"/>
  <c r="J299" i="5"/>
  <c r="V231" i="5"/>
  <c r="K231" i="5"/>
  <c r="J231" i="5"/>
  <c r="V298" i="5"/>
  <c r="K298" i="5"/>
  <c r="J298" i="5"/>
  <c r="V277" i="5"/>
  <c r="K277" i="5"/>
  <c r="J277" i="5"/>
  <c r="V297" i="5"/>
  <c r="K297" i="5"/>
  <c r="J297" i="5"/>
  <c r="V296" i="5"/>
  <c r="K296" i="5"/>
  <c r="J296" i="5"/>
  <c r="V295" i="5"/>
  <c r="K295" i="5"/>
  <c r="J295" i="5"/>
  <c r="V264" i="5"/>
  <c r="K264" i="5"/>
  <c r="J264" i="5"/>
  <c r="V294" i="5"/>
  <c r="K294" i="5"/>
  <c r="J294" i="5"/>
  <c r="V293" i="5"/>
  <c r="K293" i="5"/>
  <c r="J293" i="5"/>
  <c r="V230" i="5"/>
  <c r="K230" i="5"/>
  <c r="J230" i="5"/>
  <c r="V292" i="5"/>
  <c r="K292" i="5"/>
  <c r="J292" i="5"/>
  <c r="V291" i="5"/>
  <c r="K291" i="5"/>
  <c r="J291" i="5"/>
  <c r="V290" i="5"/>
  <c r="K290" i="5"/>
  <c r="J290" i="5"/>
  <c r="V229" i="5"/>
  <c r="K229" i="5"/>
  <c r="J229" i="5"/>
  <c r="V289" i="5"/>
  <c r="K289" i="5"/>
  <c r="J289" i="5"/>
  <c r="V288" i="5"/>
  <c r="K288" i="5"/>
  <c r="J288" i="5"/>
  <c r="V228" i="5"/>
  <c r="K228" i="5"/>
  <c r="J228" i="5"/>
  <c r="V287" i="5"/>
  <c r="K287" i="5"/>
  <c r="J287" i="5"/>
  <c r="V286" i="5"/>
  <c r="K286" i="5"/>
  <c r="J286" i="5"/>
  <c r="V285" i="5"/>
  <c r="K285" i="5"/>
  <c r="J285" i="5"/>
  <c r="V227" i="5"/>
  <c r="K227" i="5"/>
  <c r="J227" i="5"/>
  <c r="V257" i="5"/>
  <c r="K257" i="5"/>
  <c r="J257" i="5"/>
  <c r="V284" i="5"/>
  <c r="K284" i="5"/>
  <c r="J284" i="5"/>
  <c r="V256" i="5"/>
  <c r="K256" i="5"/>
  <c r="J256" i="5"/>
  <c r="V197" i="5"/>
  <c r="K197" i="5"/>
  <c r="J197" i="5"/>
  <c r="V283" i="5"/>
  <c r="K283" i="5"/>
  <c r="J283" i="5"/>
  <c r="V282" i="5"/>
  <c r="K282" i="5"/>
  <c r="J282" i="5"/>
  <c r="K219" i="5"/>
  <c r="K196" i="5"/>
  <c r="K218" i="5"/>
  <c r="K195" i="5"/>
  <c r="K217" i="5"/>
  <c r="K226" i="5"/>
  <c r="K216" i="5"/>
  <c r="K215" i="5"/>
  <c r="K270" i="5"/>
  <c r="K214" i="5"/>
  <c r="K213" i="5"/>
  <c r="K212" i="5"/>
  <c r="K211" i="5"/>
  <c r="K210" i="5"/>
  <c r="K209" i="5"/>
  <c r="K208" i="5"/>
  <c r="K207" i="5"/>
  <c r="K225" i="5"/>
  <c r="K276" i="5"/>
  <c r="K206" i="5"/>
  <c r="O255" i="5"/>
  <c r="E746" i="5"/>
  <c r="K255" i="5"/>
  <c r="V420" i="5"/>
  <c r="K420" i="5"/>
  <c r="J420" i="5"/>
  <c r="V410" i="5"/>
  <c r="K410" i="5"/>
  <c r="J410" i="5"/>
  <c r="V387" i="5"/>
  <c r="K387" i="5"/>
  <c r="J387" i="5"/>
  <c r="V358" i="5"/>
  <c r="K358" i="5"/>
  <c r="J358" i="5"/>
  <c r="V357" i="5"/>
  <c r="K357" i="5"/>
  <c r="J357" i="5"/>
  <c r="V356" i="5"/>
  <c r="K356" i="5"/>
  <c r="J356" i="5"/>
  <c r="V353" i="5"/>
  <c r="K353" i="5"/>
  <c r="J353" i="5"/>
  <c r="V355" i="5"/>
  <c r="K355" i="5"/>
  <c r="J355" i="5"/>
  <c r="V351" i="5"/>
  <c r="K351" i="5"/>
  <c r="J351" i="5"/>
  <c r="V350" i="5"/>
  <c r="K350" i="5"/>
  <c r="J350" i="5"/>
  <c r="V354" i="5"/>
  <c r="K354" i="5"/>
  <c r="J354" i="5"/>
  <c r="K432" i="5"/>
  <c r="F28" i="3"/>
  <c r="H28" i="3"/>
  <c r="F29" i="3"/>
  <c r="H29" i="3"/>
  <c r="J6" i="2"/>
  <c r="J8" i="2"/>
  <c r="F22" i="3"/>
  <c r="H22" i="3"/>
  <c r="P16" i="2"/>
  <c r="Q16" i="2"/>
  <c r="F40" i="2"/>
  <c r="R16" i="2"/>
  <c r="S16" i="2"/>
  <c r="N17" i="2"/>
  <c r="P17" i="2"/>
  <c r="Q17" i="2"/>
  <c r="F41" i="2"/>
  <c r="R17" i="2"/>
  <c r="S17" i="2"/>
  <c r="N19" i="2"/>
  <c r="Q19" i="2"/>
  <c r="R19" i="2"/>
  <c r="G20" i="2"/>
  <c r="N21" i="2"/>
  <c r="R21" i="2"/>
  <c r="F50" i="2"/>
  <c r="Q21" i="2"/>
  <c r="N23" i="2"/>
  <c r="S23" i="2"/>
  <c r="F64" i="2"/>
  <c r="N24" i="2"/>
  <c r="Q24" i="2"/>
  <c r="R24" i="2"/>
  <c r="N25" i="2"/>
  <c r="P25" i="2"/>
  <c r="S25" i="2"/>
  <c r="N26" i="2"/>
  <c r="Q26" i="2"/>
  <c r="R26" i="2"/>
  <c r="N27" i="2"/>
  <c r="P27" i="2"/>
  <c r="N29" i="2"/>
  <c r="Q29" i="2"/>
  <c r="R29" i="2"/>
  <c r="N30" i="2"/>
  <c r="Q30" i="2"/>
  <c r="N31" i="2"/>
  <c r="Q31" i="2"/>
  <c r="F44" i="2"/>
  <c r="N32" i="2"/>
  <c r="P32" i="2"/>
  <c r="Q32" i="2"/>
  <c r="R32" i="2"/>
  <c r="S32" i="2"/>
  <c r="N33" i="2"/>
  <c r="P33" i="2"/>
  <c r="E43" i="2"/>
  <c r="F52" i="2"/>
  <c r="F60" i="2"/>
  <c r="F61" i="2"/>
  <c r="J15" i="1"/>
  <c r="N15" i="1"/>
  <c r="D453" i="1"/>
  <c r="J416" i="1"/>
  <c r="J16" i="1"/>
  <c r="J417" i="1"/>
  <c r="J17" i="1"/>
  <c r="J206" i="1"/>
  <c r="J207" i="1"/>
  <c r="J258" i="1"/>
  <c r="J288" i="1"/>
  <c r="J289" i="1"/>
  <c r="J259" i="1"/>
  <c r="J290" i="1"/>
  <c r="J291" i="1"/>
  <c r="J260" i="1"/>
  <c r="J18" i="1"/>
  <c r="J208" i="1"/>
  <c r="J209" i="1"/>
  <c r="J210" i="1"/>
  <c r="J292" i="1"/>
  <c r="J211" i="1"/>
  <c r="J293" i="1"/>
  <c r="J294" i="1"/>
  <c r="J295" i="1"/>
  <c r="J19" i="1"/>
  <c r="J20" i="1"/>
  <c r="J21" i="1"/>
  <c r="J22" i="1"/>
  <c r="J23" i="1"/>
  <c r="J296" i="1"/>
  <c r="J297" i="1"/>
  <c r="J298" i="1"/>
  <c r="J24" i="1"/>
  <c r="J25" i="1"/>
  <c r="J212" i="1"/>
  <c r="J299" i="1"/>
  <c r="J26" i="1"/>
  <c r="J300" i="1"/>
  <c r="J301" i="1"/>
  <c r="J261" i="1"/>
  <c r="J27" i="1"/>
  <c r="J121" i="1"/>
  <c r="J302" i="1"/>
  <c r="J28" i="1"/>
  <c r="J303" i="1"/>
  <c r="J304" i="1"/>
  <c r="J305" i="1"/>
  <c r="J306" i="1"/>
  <c r="J307" i="1"/>
  <c r="J429" i="1"/>
  <c r="J308" i="1"/>
  <c r="J29" i="1"/>
  <c r="J30" i="1"/>
  <c r="J309" i="1"/>
  <c r="J310" i="1"/>
  <c r="J213" i="1"/>
  <c r="J214" i="1"/>
  <c r="J215" i="1"/>
  <c r="J311" i="1"/>
  <c r="J312" i="1"/>
  <c r="J216" i="1"/>
  <c r="J313" i="1"/>
  <c r="J31" i="1"/>
  <c r="J217" i="1"/>
  <c r="J314" i="1"/>
  <c r="J315" i="1"/>
  <c r="J32" i="1"/>
  <c r="J316" i="1"/>
  <c r="J33" i="1"/>
  <c r="J317" i="1"/>
  <c r="J318" i="1"/>
  <c r="J319" i="1"/>
  <c r="J320" i="1"/>
  <c r="J321" i="1"/>
  <c r="J322" i="1"/>
  <c r="J323" i="1"/>
  <c r="J324" i="1"/>
  <c r="J325" i="1"/>
  <c r="J34" i="1"/>
  <c r="J326" i="1"/>
  <c r="J327" i="1"/>
  <c r="J328" i="1"/>
  <c r="J329" i="1"/>
  <c r="J330" i="1"/>
  <c r="J331" i="1"/>
  <c r="J218" i="1"/>
  <c r="J332" i="1"/>
  <c r="J333" i="1"/>
  <c r="J35" i="1"/>
  <c r="J334" i="1"/>
  <c r="J335" i="1"/>
  <c r="J336" i="1"/>
  <c r="I418" i="1"/>
  <c r="J418" i="1"/>
  <c r="U418" i="1"/>
  <c r="I36" i="1"/>
  <c r="J36" i="1"/>
  <c r="U36" i="1"/>
  <c r="I37" i="1"/>
  <c r="J37" i="1"/>
  <c r="U37" i="1"/>
  <c r="I337" i="1"/>
  <c r="J337" i="1"/>
  <c r="U337" i="1"/>
  <c r="I219" i="1"/>
  <c r="J219" i="1"/>
  <c r="U219" i="1"/>
  <c r="I338" i="1"/>
  <c r="J338" i="1"/>
  <c r="U338" i="1"/>
  <c r="I220" i="1"/>
  <c r="J220" i="1"/>
  <c r="U220" i="1"/>
  <c r="I38" i="1"/>
  <c r="J38" i="1"/>
  <c r="U38" i="1"/>
  <c r="I419" i="1"/>
  <c r="J419" i="1"/>
  <c r="U419" i="1"/>
  <c r="I262" i="1"/>
  <c r="J262" i="1"/>
  <c r="U262" i="1"/>
  <c r="I339" i="1"/>
  <c r="J339" i="1"/>
  <c r="U339" i="1"/>
  <c r="C455" i="1"/>
  <c r="G43" i="2"/>
  <c r="I221" i="1"/>
  <c r="J221" i="1"/>
  <c r="U221" i="1"/>
  <c r="I222" i="1"/>
  <c r="J222" i="1"/>
  <c r="U222" i="1"/>
  <c r="I223" i="1"/>
  <c r="J223" i="1"/>
  <c r="U223" i="1"/>
  <c r="I224" i="1"/>
  <c r="J224" i="1"/>
  <c r="U224" i="1"/>
  <c r="I340" i="1"/>
  <c r="J340" i="1"/>
  <c r="U340" i="1"/>
  <c r="I263" i="1"/>
  <c r="J263" i="1"/>
  <c r="U263" i="1"/>
  <c r="I39" i="1"/>
  <c r="J39" i="1"/>
  <c r="U39" i="1"/>
  <c r="I341" i="1"/>
  <c r="J341" i="1"/>
  <c r="U341" i="1"/>
  <c r="I342" i="1"/>
  <c r="J342" i="1"/>
  <c r="U342" i="1"/>
  <c r="I264" i="1"/>
  <c r="J264" i="1"/>
  <c r="U264" i="1"/>
  <c r="I40" i="1"/>
  <c r="J40" i="1"/>
  <c r="U40" i="1"/>
  <c r="I265" i="1"/>
  <c r="J265" i="1"/>
  <c r="U265" i="1"/>
  <c r="I343" i="1"/>
  <c r="J343" i="1"/>
  <c r="U343" i="1"/>
  <c r="I266" i="1"/>
  <c r="J266" i="1"/>
  <c r="U266" i="1"/>
  <c r="I267" i="1"/>
  <c r="J267" i="1"/>
  <c r="U267" i="1"/>
  <c r="I41" i="1"/>
  <c r="J41" i="1"/>
  <c r="U41" i="1"/>
  <c r="I420" i="1"/>
  <c r="J420" i="1"/>
  <c r="U420" i="1"/>
  <c r="I42" i="1"/>
  <c r="J42" i="1"/>
  <c r="U42" i="1"/>
  <c r="I43" i="1"/>
  <c r="J43" i="1"/>
  <c r="U43" i="1"/>
  <c r="I344" i="1"/>
  <c r="J344" i="1"/>
  <c r="U344" i="1"/>
  <c r="I421" i="1"/>
  <c r="J421" i="1"/>
  <c r="U421" i="1"/>
  <c r="I345" i="1"/>
  <c r="J345" i="1"/>
  <c r="U345" i="1"/>
  <c r="I346" i="1"/>
  <c r="J346" i="1"/>
  <c r="U346" i="1"/>
  <c r="I347" i="1"/>
  <c r="J347" i="1"/>
  <c r="U347" i="1"/>
  <c r="I348" i="1"/>
  <c r="J348" i="1"/>
  <c r="U348" i="1"/>
  <c r="I430" i="1"/>
  <c r="J430" i="1"/>
  <c r="U430" i="1"/>
  <c r="I44" i="1"/>
  <c r="J44" i="1"/>
  <c r="U44" i="1"/>
  <c r="I45" i="1"/>
  <c r="J45" i="1"/>
  <c r="U45" i="1"/>
  <c r="I268" i="1"/>
  <c r="J268" i="1"/>
  <c r="U268" i="1"/>
  <c r="I269" i="1"/>
  <c r="J269" i="1"/>
  <c r="U269" i="1"/>
  <c r="I270" i="1"/>
  <c r="J270" i="1"/>
  <c r="U270" i="1"/>
  <c r="I349" i="1"/>
  <c r="J349" i="1"/>
  <c r="U349" i="1"/>
  <c r="I350" i="1"/>
  <c r="J350" i="1"/>
  <c r="U350" i="1"/>
  <c r="I271" i="1"/>
  <c r="J271" i="1"/>
  <c r="U271" i="1"/>
  <c r="I46" i="1"/>
  <c r="J46" i="1"/>
  <c r="U46" i="1"/>
  <c r="I47" i="1"/>
  <c r="J47" i="1"/>
  <c r="U47" i="1"/>
  <c r="I272" i="1"/>
  <c r="J272" i="1"/>
  <c r="U272" i="1"/>
  <c r="I351" i="1"/>
  <c r="J351" i="1"/>
  <c r="U351" i="1"/>
  <c r="I352" i="1"/>
  <c r="J352" i="1"/>
  <c r="U352" i="1"/>
  <c r="I48" i="1"/>
  <c r="J48" i="1"/>
  <c r="U48" i="1"/>
  <c r="I49" i="1"/>
  <c r="J49" i="1"/>
  <c r="U49" i="1"/>
  <c r="I50" i="1"/>
  <c r="J50" i="1"/>
  <c r="U50" i="1"/>
  <c r="I353" i="1"/>
  <c r="J353" i="1"/>
  <c r="U353" i="1"/>
  <c r="I51" i="1"/>
  <c r="J51" i="1"/>
  <c r="U51" i="1"/>
  <c r="I431" i="1"/>
  <c r="J431" i="1"/>
  <c r="U431" i="1"/>
  <c r="I52" i="1"/>
  <c r="J52" i="1"/>
  <c r="U52" i="1"/>
  <c r="I53" i="1"/>
  <c r="J53" i="1"/>
  <c r="U53" i="1"/>
  <c r="I432" i="1"/>
  <c r="J432" i="1"/>
  <c r="U432" i="1"/>
  <c r="I433" i="1"/>
  <c r="J433" i="1"/>
  <c r="U433" i="1"/>
  <c r="I354" i="1"/>
  <c r="J354" i="1"/>
  <c r="U354" i="1"/>
  <c r="I273" i="1"/>
  <c r="J273" i="1"/>
  <c r="U273" i="1"/>
  <c r="I355" i="1"/>
  <c r="J355" i="1"/>
  <c r="U355" i="1"/>
  <c r="I356" i="1"/>
  <c r="J356" i="1"/>
  <c r="U356" i="1"/>
  <c r="I274" i="1"/>
  <c r="J274" i="1"/>
  <c r="U274" i="1"/>
  <c r="I275" i="1"/>
  <c r="J275" i="1"/>
  <c r="U275" i="1"/>
  <c r="I357" i="1"/>
  <c r="J357" i="1"/>
  <c r="U357" i="1"/>
  <c r="I54" i="1"/>
  <c r="J54" i="1"/>
  <c r="U54" i="1"/>
  <c r="I358" i="1"/>
  <c r="J358" i="1"/>
  <c r="U358" i="1"/>
  <c r="I55" i="1"/>
  <c r="J55" i="1"/>
  <c r="U55" i="1"/>
  <c r="I434" i="1"/>
  <c r="J434" i="1"/>
  <c r="U434" i="1"/>
  <c r="I56" i="1"/>
  <c r="J56" i="1"/>
  <c r="U56" i="1"/>
  <c r="I276" i="1"/>
  <c r="J276" i="1"/>
  <c r="U276" i="1"/>
  <c r="I225" i="1"/>
  <c r="J225" i="1"/>
  <c r="U225" i="1"/>
  <c r="I57" i="1"/>
  <c r="J57" i="1"/>
  <c r="U57" i="1"/>
  <c r="I277" i="1"/>
  <c r="J277" i="1"/>
  <c r="U277" i="1"/>
  <c r="I226" i="1"/>
  <c r="J226" i="1"/>
  <c r="U226" i="1"/>
  <c r="I58" i="1"/>
  <c r="J58" i="1"/>
  <c r="U58" i="1"/>
  <c r="I59" i="1"/>
  <c r="J59" i="1"/>
  <c r="U59" i="1"/>
  <c r="I60" i="1"/>
  <c r="J60" i="1"/>
  <c r="U60" i="1"/>
  <c r="I61" i="1"/>
  <c r="J61" i="1"/>
  <c r="U61" i="1"/>
  <c r="I62" i="1"/>
  <c r="J62" i="1"/>
  <c r="U62" i="1"/>
  <c r="I359" i="1"/>
  <c r="J359" i="1"/>
  <c r="U359" i="1"/>
  <c r="I360" i="1"/>
  <c r="J360" i="1"/>
  <c r="U360" i="1"/>
  <c r="I361" i="1"/>
  <c r="J361" i="1"/>
  <c r="U361" i="1"/>
  <c r="I362" i="1"/>
  <c r="J362" i="1"/>
  <c r="U362" i="1"/>
  <c r="I363" i="1"/>
  <c r="J363" i="1"/>
  <c r="U363" i="1"/>
  <c r="I63" i="1"/>
  <c r="J63" i="1"/>
  <c r="U63" i="1"/>
  <c r="I364" i="1"/>
  <c r="J364" i="1"/>
  <c r="U364" i="1"/>
  <c r="I64" i="1"/>
  <c r="J64" i="1"/>
  <c r="U64" i="1"/>
  <c r="I365" i="1"/>
  <c r="J365" i="1"/>
  <c r="U365" i="1"/>
  <c r="I65" i="1"/>
  <c r="J65" i="1"/>
  <c r="U65" i="1"/>
  <c r="I66" i="1"/>
  <c r="J66" i="1"/>
  <c r="U66" i="1"/>
  <c r="I67" i="1"/>
  <c r="J67" i="1"/>
  <c r="U67" i="1"/>
  <c r="I68" i="1"/>
  <c r="J68" i="1"/>
  <c r="U68" i="1"/>
  <c r="I69" i="1"/>
  <c r="J69" i="1"/>
  <c r="U69" i="1"/>
  <c r="I70" i="1"/>
  <c r="J70" i="1"/>
  <c r="U70" i="1"/>
  <c r="I71" i="1"/>
  <c r="J71" i="1"/>
  <c r="U71" i="1"/>
  <c r="I435" i="1"/>
  <c r="J435" i="1"/>
  <c r="U435" i="1"/>
  <c r="I72" i="1"/>
  <c r="J72" i="1"/>
  <c r="U72" i="1"/>
  <c r="I366" i="1"/>
  <c r="J366" i="1"/>
  <c r="U366" i="1"/>
  <c r="I73" i="1"/>
  <c r="J73" i="1"/>
  <c r="U73" i="1"/>
  <c r="I74" i="1"/>
  <c r="J74" i="1"/>
  <c r="U74" i="1"/>
  <c r="I75" i="1"/>
  <c r="J75" i="1"/>
  <c r="U75" i="1"/>
  <c r="I76" i="1"/>
  <c r="J76" i="1"/>
  <c r="U76" i="1"/>
  <c r="I278" i="1"/>
  <c r="J278" i="1"/>
  <c r="U278" i="1"/>
  <c r="I279" i="1"/>
  <c r="J279" i="1"/>
  <c r="U279" i="1"/>
  <c r="I77" i="1"/>
  <c r="J77" i="1"/>
  <c r="U77" i="1"/>
  <c r="I367" i="1"/>
  <c r="J367" i="1"/>
  <c r="U367" i="1"/>
  <c r="I78" i="1"/>
  <c r="J78" i="1"/>
  <c r="U78" i="1"/>
  <c r="I79" i="1"/>
  <c r="J79" i="1"/>
  <c r="U79" i="1"/>
  <c r="I368" i="1"/>
  <c r="J368" i="1"/>
  <c r="U368" i="1"/>
  <c r="I80" i="1"/>
  <c r="J80" i="1"/>
  <c r="U80" i="1"/>
  <c r="I369" i="1"/>
  <c r="J369" i="1"/>
  <c r="U369" i="1"/>
  <c r="I81" i="1"/>
  <c r="J81" i="1"/>
  <c r="U81" i="1"/>
  <c r="I82" i="1"/>
  <c r="J82" i="1"/>
  <c r="U82" i="1"/>
  <c r="I83" i="1"/>
  <c r="J83" i="1"/>
  <c r="U83" i="1"/>
  <c r="I84" i="1"/>
  <c r="J84" i="1"/>
  <c r="U84" i="1"/>
  <c r="I370" i="1"/>
  <c r="J370" i="1"/>
  <c r="U370" i="1"/>
  <c r="I371" i="1"/>
  <c r="J371" i="1"/>
  <c r="U371" i="1"/>
  <c r="I85" i="1"/>
  <c r="J85" i="1"/>
  <c r="U85" i="1"/>
  <c r="I372" i="1"/>
  <c r="J372" i="1"/>
  <c r="U372" i="1"/>
  <c r="I280" i="1"/>
  <c r="J280" i="1"/>
  <c r="U280" i="1"/>
  <c r="I86" i="1"/>
  <c r="J86" i="1"/>
  <c r="U86" i="1"/>
  <c r="I87" i="1"/>
  <c r="J87" i="1"/>
  <c r="U87" i="1"/>
  <c r="I88" i="1"/>
  <c r="J88" i="1"/>
  <c r="U88" i="1"/>
  <c r="I227" i="1"/>
  <c r="J227" i="1"/>
  <c r="U227" i="1"/>
  <c r="I373" i="1"/>
  <c r="J373" i="1"/>
  <c r="U373" i="1"/>
  <c r="I374" i="1"/>
  <c r="J374" i="1"/>
  <c r="U374" i="1"/>
  <c r="I89" i="1"/>
  <c r="J89" i="1"/>
  <c r="U89" i="1"/>
  <c r="I90" i="1"/>
  <c r="J90" i="1"/>
  <c r="U90" i="1"/>
  <c r="I91" i="1"/>
  <c r="J91" i="1"/>
  <c r="U91" i="1"/>
  <c r="I281" i="1"/>
  <c r="J281" i="1"/>
  <c r="U281" i="1"/>
  <c r="I92" i="1"/>
  <c r="J92" i="1"/>
  <c r="U92" i="1"/>
  <c r="I93" i="1"/>
  <c r="J93" i="1"/>
  <c r="U93" i="1"/>
  <c r="I94" i="1"/>
  <c r="J94" i="1"/>
  <c r="U94" i="1"/>
  <c r="I95" i="1"/>
  <c r="J95" i="1"/>
  <c r="U95" i="1"/>
  <c r="I96" i="1"/>
  <c r="J96" i="1"/>
  <c r="U96" i="1"/>
  <c r="I422" i="1"/>
  <c r="J422" i="1"/>
  <c r="U422" i="1"/>
  <c r="I228" i="1"/>
  <c r="J228" i="1"/>
  <c r="U228" i="1"/>
  <c r="I229" i="1"/>
  <c r="J229" i="1"/>
  <c r="U229" i="1"/>
  <c r="I97" i="1"/>
  <c r="J97" i="1"/>
  <c r="U97" i="1"/>
  <c r="I98" i="1"/>
  <c r="J98" i="1"/>
  <c r="U98" i="1"/>
  <c r="I99" i="1"/>
  <c r="J99" i="1"/>
  <c r="U99" i="1"/>
  <c r="I100" i="1"/>
  <c r="J100" i="1"/>
  <c r="U100" i="1"/>
  <c r="I101" i="1"/>
  <c r="J101" i="1"/>
  <c r="U101" i="1"/>
  <c r="I230" i="1"/>
  <c r="J230" i="1"/>
  <c r="U230" i="1"/>
  <c r="I231" i="1"/>
  <c r="J231" i="1"/>
  <c r="U231" i="1"/>
  <c r="I232" i="1"/>
  <c r="J232" i="1"/>
  <c r="U232" i="1"/>
  <c r="I233" i="1"/>
  <c r="J233" i="1"/>
  <c r="U233" i="1"/>
  <c r="I234" i="1"/>
  <c r="J234" i="1"/>
  <c r="U234" i="1"/>
  <c r="I235" i="1"/>
  <c r="J235" i="1"/>
  <c r="U235" i="1"/>
  <c r="I236" i="1"/>
  <c r="J236" i="1"/>
  <c r="U236" i="1"/>
  <c r="I237" i="1"/>
  <c r="J237" i="1"/>
  <c r="U237" i="1"/>
  <c r="I238" i="1"/>
  <c r="J238" i="1"/>
  <c r="U238" i="1"/>
  <c r="I102" i="1"/>
  <c r="J102" i="1"/>
  <c r="U102" i="1"/>
  <c r="I103" i="1"/>
  <c r="J103" i="1"/>
  <c r="U103" i="1"/>
  <c r="I104" i="1"/>
  <c r="J104" i="1"/>
  <c r="U104" i="1"/>
  <c r="I105" i="1"/>
  <c r="J105" i="1"/>
  <c r="U105" i="1"/>
  <c r="I106" i="1"/>
  <c r="J106" i="1"/>
  <c r="U106" i="1"/>
  <c r="I107" i="1"/>
  <c r="J107" i="1"/>
  <c r="U107" i="1"/>
  <c r="I282" i="1"/>
  <c r="J282" i="1"/>
  <c r="U282" i="1"/>
  <c r="I283" i="1"/>
  <c r="J283" i="1"/>
  <c r="U283" i="1"/>
  <c r="I375" i="1"/>
  <c r="J375" i="1"/>
  <c r="U375" i="1"/>
  <c r="I376" i="1"/>
  <c r="J376" i="1"/>
  <c r="U376" i="1"/>
  <c r="I377" i="1"/>
  <c r="J377" i="1"/>
  <c r="U377" i="1"/>
  <c r="I284" i="1"/>
  <c r="J284" i="1"/>
  <c r="U284" i="1"/>
  <c r="I108" i="1"/>
  <c r="J108" i="1"/>
  <c r="U108" i="1"/>
  <c r="I414" i="1"/>
  <c r="J414" i="1"/>
  <c r="U414" i="1"/>
  <c r="I378" i="1"/>
  <c r="J378" i="1"/>
  <c r="U378" i="1"/>
  <c r="I109" i="1"/>
  <c r="J109" i="1"/>
  <c r="U109" i="1"/>
  <c r="I379" i="1"/>
  <c r="J379" i="1"/>
  <c r="U379" i="1"/>
  <c r="I380" i="1"/>
  <c r="J380" i="1"/>
  <c r="U380" i="1"/>
  <c r="I381" i="1"/>
  <c r="J381" i="1"/>
  <c r="U381" i="1"/>
  <c r="I382" i="1"/>
  <c r="J382" i="1"/>
  <c r="U382" i="1"/>
  <c r="I239" i="1"/>
  <c r="J239" i="1"/>
  <c r="U239" i="1"/>
  <c r="I110" i="1"/>
  <c r="J110" i="1"/>
  <c r="U110" i="1"/>
  <c r="I383" i="1"/>
  <c r="J383" i="1"/>
  <c r="U383" i="1"/>
  <c r="I384" i="1"/>
  <c r="J384" i="1"/>
  <c r="U384" i="1"/>
  <c r="I385" i="1"/>
  <c r="J385" i="1"/>
  <c r="U385" i="1"/>
  <c r="I386" i="1"/>
  <c r="J386" i="1"/>
  <c r="U386" i="1"/>
  <c r="I387" i="1"/>
  <c r="J387" i="1"/>
  <c r="U387" i="1"/>
  <c r="I436" i="1"/>
  <c r="J436" i="1"/>
  <c r="U436" i="1"/>
  <c r="I437" i="1"/>
  <c r="J437" i="1"/>
  <c r="U437" i="1"/>
  <c r="I285" i="1"/>
  <c r="J285" i="1"/>
  <c r="U285" i="1"/>
  <c r="I438" i="1"/>
  <c r="J438" i="1"/>
  <c r="U438" i="1"/>
  <c r="I388" i="1"/>
  <c r="J388" i="1"/>
  <c r="U388" i="1"/>
  <c r="I111" i="1"/>
  <c r="J111" i="1"/>
  <c r="U111" i="1"/>
  <c r="I389" i="1"/>
  <c r="J389" i="1"/>
  <c r="U389" i="1"/>
  <c r="I122" i="1"/>
  <c r="J122" i="1"/>
  <c r="U122" i="1"/>
  <c r="I390" i="1"/>
  <c r="J390" i="1"/>
  <c r="U390" i="1"/>
  <c r="I391" i="1"/>
  <c r="J391" i="1"/>
  <c r="U391" i="1"/>
  <c r="I392" i="1"/>
  <c r="J392" i="1"/>
  <c r="U392" i="1"/>
  <c r="I393" i="1"/>
  <c r="J393" i="1"/>
  <c r="U393" i="1"/>
  <c r="I439" i="1"/>
  <c r="J439" i="1"/>
  <c r="U439" i="1"/>
  <c r="I394" i="1"/>
  <c r="J394" i="1"/>
  <c r="U394" i="1"/>
  <c r="I395" i="1"/>
  <c r="J395" i="1"/>
  <c r="U395" i="1"/>
  <c r="I286" i="1"/>
  <c r="J286" i="1"/>
  <c r="U286" i="1"/>
  <c r="I396" i="1"/>
  <c r="J396" i="1"/>
  <c r="U396" i="1"/>
  <c r="I397" i="1"/>
  <c r="J397" i="1"/>
  <c r="U397" i="1"/>
  <c r="I398" i="1"/>
  <c r="J398" i="1"/>
  <c r="U398" i="1"/>
  <c r="I399" i="1"/>
  <c r="J399" i="1"/>
  <c r="U399" i="1"/>
  <c r="I400" i="1"/>
  <c r="J400" i="1"/>
  <c r="U400" i="1"/>
  <c r="I401" i="1"/>
  <c r="J401" i="1"/>
  <c r="U401" i="1"/>
  <c r="I402" i="1"/>
  <c r="J402" i="1"/>
  <c r="U402" i="1"/>
  <c r="I123" i="1"/>
  <c r="J123" i="1"/>
  <c r="U123" i="1"/>
  <c r="I287" i="1"/>
  <c r="J287" i="1"/>
  <c r="U287" i="1"/>
  <c r="I403" i="1"/>
  <c r="J403" i="1"/>
  <c r="U403" i="1"/>
  <c r="I112" i="1"/>
  <c r="J112" i="1"/>
  <c r="U112" i="1"/>
  <c r="I404" i="1"/>
  <c r="J404" i="1"/>
  <c r="U404" i="1"/>
  <c r="I113" i="1"/>
  <c r="J113" i="1"/>
  <c r="U113" i="1"/>
  <c r="I405" i="1"/>
  <c r="J405" i="1"/>
  <c r="U405" i="1"/>
  <c r="I406" i="1"/>
  <c r="J406" i="1"/>
  <c r="U406" i="1"/>
  <c r="I114" i="1"/>
  <c r="C453" i="1"/>
  <c r="J114" i="1"/>
  <c r="U114" i="1"/>
  <c r="I407" i="1"/>
  <c r="J407" i="1"/>
  <c r="U407" i="1"/>
  <c r="I408" i="1"/>
  <c r="J408" i="1"/>
  <c r="U408" i="1"/>
  <c r="I115" i="1"/>
  <c r="J115" i="1"/>
  <c r="U115" i="1"/>
  <c r="I240" i="1"/>
  <c r="J240" i="1"/>
  <c r="U240" i="1"/>
  <c r="I116" i="1"/>
  <c r="J116" i="1"/>
  <c r="U116" i="1"/>
  <c r="I440" i="1"/>
  <c r="J440" i="1"/>
  <c r="U440" i="1"/>
  <c r="I117" i="1"/>
  <c r="J117" i="1"/>
  <c r="U117" i="1"/>
  <c r="I409" i="1"/>
  <c r="J409" i="1"/>
  <c r="U409" i="1"/>
  <c r="I423" i="1"/>
  <c r="J423" i="1"/>
  <c r="U423" i="1"/>
  <c r="I441" i="1"/>
  <c r="J441" i="1"/>
  <c r="U441" i="1"/>
  <c r="I410" i="1"/>
  <c r="J410" i="1"/>
  <c r="U410" i="1"/>
  <c r="I411" i="1"/>
  <c r="J411" i="1"/>
  <c r="U411" i="1"/>
  <c r="I412" i="1"/>
  <c r="J412" i="1"/>
  <c r="U412" i="1"/>
  <c r="I413" i="1"/>
  <c r="J413" i="1"/>
  <c r="U413" i="1"/>
  <c r="I252" i="1"/>
  <c r="J252" i="1"/>
  <c r="U252" i="1"/>
  <c r="I253" i="1"/>
  <c r="J253" i="1"/>
  <c r="U253" i="1"/>
  <c r="I254" i="1"/>
  <c r="J254" i="1"/>
  <c r="U254" i="1"/>
  <c r="I255" i="1"/>
  <c r="J255" i="1"/>
  <c r="U255" i="1"/>
  <c r="I256" i="1"/>
  <c r="J256" i="1"/>
  <c r="U256" i="1"/>
  <c r="I257" i="1"/>
  <c r="J257" i="1"/>
  <c r="U257" i="1"/>
  <c r="I118" i="1"/>
  <c r="J118" i="1"/>
  <c r="U118" i="1"/>
  <c r="I241" i="1"/>
  <c r="J241" i="1"/>
  <c r="U241" i="1"/>
  <c r="I242" i="1"/>
  <c r="J242" i="1"/>
  <c r="U242" i="1"/>
  <c r="I243" i="1"/>
  <c r="J243" i="1"/>
  <c r="U243" i="1"/>
  <c r="I244" i="1"/>
  <c r="J244" i="1"/>
  <c r="U244" i="1"/>
  <c r="I245" i="1"/>
  <c r="J245" i="1"/>
  <c r="U245" i="1"/>
  <c r="I246" i="1"/>
  <c r="J246" i="1"/>
  <c r="U246" i="1"/>
  <c r="I247" i="1"/>
  <c r="J247" i="1"/>
  <c r="U247" i="1"/>
  <c r="I248" i="1"/>
  <c r="J248" i="1"/>
  <c r="U248" i="1"/>
  <c r="I249" i="1"/>
  <c r="J249" i="1"/>
  <c r="U249" i="1"/>
  <c r="I250" i="1"/>
  <c r="J250" i="1"/>
  <c r="U250" i="1"/>
  <c r="I251" i="1"/>
  <c r="J251" i="1"/>
  <c r="U251" i="1"/>
  <c r="J124" i="1"/>
  <c r="J125" i="1"/>
  <c r="J126" i="1"/>
  <c r="J3" i="1"/>
  <c r="J127" i="1"/>
  <c r="I128" i="1"/>
  <c r="J128" i="1"/>
  <c r="U128" i="1"/>
  <c r="I129" i="1"/>
  <c r="J129" i="1"/>
  <c r="U129" i="1"/>
  <c r="I130" i="1"/>
  <c r="J130" i="1"/>
  <c r="U130" i="1"/>
  <c r="I131" i="1"/>
  <c r="J131" i="1"/>
  <c r="U131" i="1"/>
  <c r="I132" i="1"/>
  <c r="J132" i="1"/>
  <c r="U132" i="1"/>
  <c r="I133" i="1"/>
  <c r="J133" i="1"/>
  <c r="U133" i="1"/>
  <c r="I134" i="1"/>
  <c r="J134" i="1"/>
  <c r="U134" i="1"/>
  <c r="I135" i="1"/>
  <c r="J135" i="1"/>
  <c r="U135" i="1"/>
  <c r="I136" i="1"/>
  <c r="J136" i="1"/>
  <c r="U136" i="1"/>
  <c r="I137" i="1"/>
  <c r="J137" i="1"/>
  <c r="U137" i="1"/>
  <c r="I138" i="1"/>
  <c r="J138" i="1"/>
  <c r="U138" i="1"/>
  <c r="I139" i="1"/>
  <c r="J139" i="1"/>
  <c r="U139" i="1"/>
  <c r="I140" i="1"/>
  <c r="J140" i="1"/>
  <c r="U140" i="1"/>
  <c r="I141" i="1"/>
  <c r="J141" i="1"/>
  <c r="U141" i="1"/>
  <c r="I142" i="1"/>
  <c r="J142" i="1"/>
  <c r="U142" i="1"/>
  <c r="I143" i="1"/>
  <c r="J143" i="1"/>
  <c r="U143" i="1"/>
  <c r="I4" i="1"/>
  <c r="I442" i="1"/>
  <c r="I443" i="1"/>
  <c r="J4" i="1"/>
  <c r="U4" i="1"/>
  <c r="I119" i="1"/>
  <c r="J119" i="1"/>
  <c r="U119" i="1"/>
  <c r="I120" i="1"/>
  <c r="J120" i="1"/>
  <c r="U120" i="1"/>
  <c r="I144" i="1"/>
  <c r="J144" i="1"/>
  <c r="U144" i="1"/>
  <c r="I424" i="1"/>
  <c r="J424" i="1"/>
  <c r="U424" i="1"/>
  <c r="I5" i="1"/>
  <c r="J5" i="1"/>
  <c r="U5" i="1"/>
  <c r="I145" i="1"/>
  <c r="J145" i="1"/>
  <c r="U145" i="1"/>
  <c r="I6" i="1"/>
  <c r="J6" i="1"/>
  <c r="U6" i="1"/>
  <c r="I146" i="1"/>
  <c r="J146" i="1"/>
  <c r="U146" i="1"/>
  <c r="I425" i="1"/>
  <c r="J425" i="1"/>
  <c r="U425" i="1"/>
  <c r="I7" i="1"/>
  <c r="J7" i="1"/>
  <c r="U7" i="1"/>
  <c r="I426" i="1"/>
  <c r="J426" i="1"/>
  <c r="U426" i="1"/>
  <c r="I8" i="1"/>
  <c r="J8" i="1"/>
  <c r="U8" i="1"/>
  <c r="I427" i="1"/>
  <c r="J427" i="1"/>
  <c r="U427" i="1"/>
  <c r="I9" i="1"/>
  <c r="J9" i="1"/>
  <c r="U9" i="1"/>
  <c r="I10" i="1"/>
  <c r="J10" i="1"/>
  <c r="U10" i="1"/>
  <c r="I11" i="1"/>
  <c r="J11" i="1"/>
  <c r="U11" i="1"/>
  <c r="I147" i="1"/>
  <c r="J147" i="1"/>
  <c r="U147" i="1"/>
  <c r="I205" i="1"/>
  <c r="J205" i="1"/>
  <c r="U205" i="1"/>
  <c r="I148" i="1"/>
  <c r="J148" i="1"/>
  <c r="U148" i="1"/>
  <c r="I149" i="1"/>
  <c r="J149" i="1"/>
  <c r="U149" i="1"/>
  <c r="I150" i="1"/>
  <c r="J150" i="1"/>
  <c r="U150" i="1"/>
  <c r="I151" i="1"/>
  <c r="J151" i="1"/>
  <c r="U151" i="1"/>
  <c r="I152" i="1"/>
  <c r="J152" i="1"/>
  <c r="U152" i="1"/>
  <c r="I153" i="1"/>
  <c r="J153" i="1"/>
  <c r="U153" i="1"/>
  <c r="I154" i="1"/>
  <c r="J154" i="1"/>
  <c r="U154" i="1"/>
  <c r="I155" i="1"/>
  <c r="J155" i="1"/>
  <c r="U155" i="1"/>
  <c r="I156" i="1"/>
  <c r="J156" i="1"/>
  <c r="U156" i="1"/>
  <c r="I157" i="1"/>
  <c r="J157" i="1"/>
  <c r="U157" i="1"/>
  <c r="I158" i="1"/>
  <c r="J158" i="1"/>
  <c r="U158" i="1"/>
  <c r="I159" i="1"/>
  <c r="J159" i="1"/>
  <c r="U159" i="1"/>
  <c r="I428" i="1"/>
  <c r="J428" i="1"/>
  <c r="U428" i="1"/>
  <c r="I160" i="1"/>
  <c r="J160" i="1"/>
  <c r="U160" i="1"/>
  <c r="I161" i="1"/>
  <c r="J161" i="1"/>
  <c r="U161" i="1"/>
  <c r="I162" i="1"/>
  <c r="J162" i="1"/>
  <c r="U162" i="1"/>
  <c r="I163" i="1"/>
  <c r="J163" i="1"/>
  <c r="U163" i="1"/>
  <c r="I164" i="1"/>
  <c r="J164" i="1"/>
  <c r="U164" i="1"/>
  <c r="I12" i="1"/>
  <c r="J12" i="1"/>
  <c r="U12" i="1"/>
  <c r="I165" i="1"/>
  <c r="J165" i="1"/>
  <c r="U165" i="1"/>
  <c r="I166" i="1"/>
  <c r="J166" i="1"/>
  <c r="U166" i="1"/>
  <c r="I167" i="1"/>
  <c r="J167" i="1"/>
  <c r="U167" i="1"/>
  <c r="I168" i="1"/>
  <c r="J168" i="1"/>
  <c r="U168" i="1"/>
  <c r="I169" i="1"/>
  <c r="J169" i="1"/>
  <c r="U169" i="1"/>
  <c r="I170" i="1"/>
  <c r="J170" i="1"/>
  <c r="U170" i="1"/>
  <c r="I171" i="1"/>
  <c r="J171" i="1"/>
  <c r="U171" i="1"/>
  <c r="I172" i="1"/>
  <c r="J172" i="1"/>
  <c r="U172" i="1"/>
  <c r="I173" i="1"/>
  <c r="J173" i="1"/>
  <c r="U173" i="1"/>
  <c r="I174" i="1"/>
  <c r="J174" i="1"/>
  <c r="U174" i="1"/>
  <c r="I175" i="1"/>
  <c r="J175" i="1"/>
  <c r="U175" i="1"/>
  <c r="I176" i="1"/>
  <c r="J176" i="1"/>
  <c r="U176" i="1"/>
  <c r="I177" i="1"/>
  <c r="J177" i="1"/>
  <c r="U177" i="1"/>
  <c r="I178" i="1"/>
  <c r="J178" i="1"/>
  <c r="U178" i="1"/>
  <c r="I179" i="1"/>
  <c r="J179" i="1"/>
  <c r="U179" i="1"/>
  <c r="I180" i="1"/>
  <c r="J180" i="1"/>
  <c r="U180" i="1"/>
  <c r="I181" i="1"/>
  <c r="J181" i="1"/>
  <c r="U181" i="1"/>
  <c r="I182" i="1"/>
  <c r="J182" i="1"/>
  <c r="U182" i="1"/>
  <c r="I183" i="1"/>
  <c r="J183" i="1"/>
  <c r="U183" i="1"/>
  <c r="I184" i="1"/>
  <c r="J184" i="1"/>
  <c r="U184" i="1"/>
  <c r="I185" i="1"/>
  <c r="J185" i="1"/>
  <c r="U185" i="1"/>
  <c r="I186" i="1"/>
  <c r="J186" i="1"/>
  <c r="U186" i="1"/>
  <c r="I13" i="1"/>
  <c r="J13" i="1"/>
  <c r="U13" i="1"/>
  <c r="I187" i="1"/>
  <c r="J187" i="1"/>
  <c r="U187" i="1"/>
  <c r="I188" i="1"/>
  <c r="J188" i="1"/>
  <c r="U188" i="1"/>
  <c r="I189" i="1"/>
  <c r="J189" i="1"/>
  <c r="U189" i="1"/>
  <c r="I190" i="1"/>
  <c r="J190" i="1"/>
  <c r="U190" i="1"/>
  <c r="I191" i="1"/>
  <c r="J191" i="1"/>
  <c r="U191" i="1"/>
  <c r="I415" i="1"/>
  <c r="J415" i="1"/>
  <c r="U415" i="1"/>
  <c r="I192" i="1"/>
  <c r="J192" i="1"/>
  <c r="U192" i="1"/>
  <c r="I193" i="1"/>
  <c r="J193" i="1"/>
  <c r="U193" i="1"/>
  <c r="I14" i="1"/>
  <c r="J14" i="1"/>
  <c r="U14" i="1"/>
  <c r="I194" i="1"/>
  <c r="J194" i="1"/>
  <c r="U194" i="1"/>
  <c r="I195" i="1"/>
  <c r="J195" i="1"/>
  <c r="U195" i="1"/>
  <c r="I196" i="1"/>
  <c r="J196" i="1"/>
  <c r="U196" i="1"/>
  <c r="I197" i="1"/>
  <c r="J197" i="1"/>
  <c r="U197" i="1"/>
  <c r="I198" i="1"/>
  <c r="J198" i="1"/>
  <c r="U198" i="1"/>
  <c r="I199" i="1"/>
  <c r="J199" i="1"/>
  <c r="U199" i="1"/>
  <c r="I200" i="1"/>
  <c r="J200" i="1"/>
  <c r="U200" i="1"/>
  <c r="I201" i="1"/>
  <c r="J201" i="1"/>
  <c r="U201" i="1"/>
  <c r="I202" i="1"/>
  <c r="J202" i="1"/>
  <c r="U202" i="1"/>
  <c r="I203" i="1"/>
  <c r="J203" i="1"/>
  <c r="U203" i="1"/>
  <c r="I204" i="1"/>
  <c r="J204" i="1"/>
  <c r="U204" i="1"/>
  <c r="E453" i="1"/>
  <c r="E21" i="2"/>
  <c r="D454" i="1"/>
  <c r="E65" i="2"/>
  <c r="G65" i="2"/>
  <c r="J102" i="2"/>
  <c r="F454" i="1"/>
  <c r="E30" i="2"/>
  <c r="G30" i="2"/>
  <c r="D455" i="1"/>
  <c r="E455" i="1"/>
  <c r="E23" i="2"/>
  <c r="D456" i="1"/>
  <c r="E66" i="2"/>
  <c r="G66" i="2"/>
  <c r="E456" i="1"/>
  <c r="E24" i="2"/>
  <c r="F456" i="1"/>
  <c r="E33" i="2"/>
  <c r="F20" i="2"/>
  <c r="F18" i="2"/>
  <c r="S31" i="2"/>
  <c r="F66" i="2"/>
  <c r="O31" i="2"/>
  <c r="F24" i="2"/>
  <c r="S30" i="2"/>
  <c r="S29" i="2"/>
  <c r="S26" i="2"/>
  <c r="S24" i="2"/>
  <c r="F65" i="2"/>
  <c r="O24" i="2"/>
  <c r="S21" i="2"/>
  <c r="F63" i="2"/>
  <c r="G18" i="2"/>
  <c r="P31" i="2"/>
  <c r="F33" i="2"/>
  <c r="P30" i="2"/>
  <c r="P29" i="2"/>
  <c r="P26" i="2"/>
  <c r="P24" i="2"/>
  <c r="F32" i="2"/>
  <c r="P21" i="2"/>
  <c r="F30" i="2"/>
  <c r="O19" i="2"/>
  <c r="F21" i="2"/>
  <c r="O16" i="2"/>
  <c r="F17" i="2"/>
  <c r="R31" i="2"/>
  <c r="F53" i="2"/>
  <c r="R30" i="2"/>
  <c r="O25" i="2"/>
  <c r="G22" i="2"/>
  <c r="E745" i="5"/>
  <c r="D746" i="5"/>
  <c r="V734" i="5"/>
  <c r="K737" i="5"/>
  <c r="D745" i="5"/>
  <c r="D749" i="5"/>
  <c r="F749" i="5"/>
  <c r="D747" i="5"/>
  <c r="D748" i="5"/>
  <c r="J734" i="5"/>
  <c r="C454" i="1"/>
  <c r="J445" i="1"/>
  <c r="C456" i="1"/>
  <c r="E51" i="2"/>
  <c r="G51" i="2"/>
  <c r="E64" i="2"/>
  <c r="G64" i="2"/>
  <c r="E52" i="2"/>
  <c r="G52" i="2"/>
  <c r="U442" i="1"/>
  <c r="E63" i="2"/>
  <c r="G63" i="2"/>
  <c r="J76" i="2"/>
  <c r="G33" i="2"/>
  <c r="G53" i="2"/>
  <c r="G44" i="2"/>
  <c r="G24" i="2"/>
  <c r="J79" i="2"/>
  <c r="E17" i="4"/>
  <c r="G17" i="4"/>
  <c r="E62" i="2"/>
  <c r="G62" i="2"/>
  <c r="E60" i="2"/>
  <c r="G60" i="2"/>
  <c r="E61" i="2"/>
  <c r="G61" i="2"/>
  <c r="G23" i="2"/>
  <c r="E44" i="2"/>
  <c r="E42" i="2"/>
  <c r="E31" i="2"/>
  <c r="G31" i="2"/>
  <c r="E19" i="2"/>
  <c r="E41" i="2"/>
  <c r="E17" i="2"/>
  <c r="E40" i="2"/>
  <c r="E53" i="2"/>
  <c r="E50" i="2"/>
  <c r="G50" i="2"/>
  <c r="J100" i="2"/>
  <c r="E32" i="2"/>
  <c r="G32" i="2"/>
  <c r="J735" i="5"/>
  <c r="J91" i="2"/>
  <c r="J103" i="2"/>
  <c r="J115" i="2"/>
  <c r="G41" i="2"/>
  <c r="J98" i="2"/>
  <c r="G40" i="2"/>
  <c r="G19" i="2"/>
  <c r="J74" i="2"/>
  <c r="C457" i="1"/>
  <c r="E457" i="1"/>
  <c r="G42" i="2"/>
  <c r="J99" i="2"/>
  <c r="G21" i="2"/>
  <c r="J75" i="2"/>
  <c r="G17" i="2"/>
  <c r="E25" i="4"/>
  <c r="G25" i="4"/>
  <c r="J114" i="2"/>
  <c r="G54" i="2"/>
  <c r="J101" i="2"/>
  <c r="J112" i="2"/>
  <c r="G67" i="2"/>
  <c r="J78" i="2"/>
  <c r="J89" i="2"/>
  <c r="F22" i="2"/>
  <c r="F42" i="2"/>
  <c r="J77" i="2"/>
  <c r="J90" i="2"/>
  <c r="G34" i="2"/>
  <c r="R33" i="2"/>
  <c r="Q33" i="2"/>
  <c r="S33" i="2"/>
  <c r="S27" i="2"/>
  <c r="Q25" i="2"/>
  <c r="R25" i="2"/>
  <c r="E26" i="4"/>
  <c r="G26" i="4"/>
  <c r="O27" i="2"/>
  <c r="P19" i="2"/>
  <c r="S19" i="2"/>
  <c r="F62" i="2"/>
  <c r="Q27" i="2"/>
  <c r="R27" i="2"/>
  <c r="O17" i="2"/>
  <c r="F19" i="2"/>
  <c r="O23" i="2"/>
  <c r="F23" i="2"/>
  <c r="O29" i="2"/>
  <c r="O32" i="2"/>
  <c r="F21" i="3"/>
  <c r="H21" i="3"/>
  <c r="O30" i="2"/>
  <c r="O26" i="2"/>
  <c r="O21" i="2"/>
  <c r="O33" i="2"/>
  <c r="Q23" i="2"/>
  <c r="F43" i="2"/>
  <c r="R23" i="2"/>
  <c r="F51" i="2"/>
  <c r="P23" i="2"/>
  <c r="F31" i="2"/>
  <c r="G25" i="2"/>
  <c r="G92" i="2"/>
  <c r="J73" i="2"/>
  <c r="E16" i="4"/>
  <c r="G16" i="4"/>
  <c r="G45" i="2"/>
  <c r="G104" i="2"/>
  <c r="J97" i="2"/>
  <c r="J88" i="2"/>
  <c r="J113" i="2"/>
  <c r="J85" i="2"/>
  <c r="J80" i="2"/>
  <c r="J86" i="2"/>
  <c r="E15" i="4"/>
  <c r="G15" i="4"/>
  <c r="J87" i="2"/>
  <c r="J104" i="2"/>
  <c r="H104" i="2"/>
  <c r="J110" i="2"/>
  <c r="J109" i="2"/>
  <c r="E24" i="4"/>
  <c r="G24" i="4"/>
  <c r="J111" i="2"/>
  <c r="J92" i="2"/>
  <c r="G93" i="2"/>
  <c r="J116" i="2"/>
</calcChain>
</file>

<file path=xl/sharedStrings.xml><?xml version="1.0" encoding="utf-8"?>
<sst xmlns="http://schemas.openxmlformats.org/spreadsheetml/2006/main" count="12535" uniqueCount="1059">
  <si>
    <t>MUTCD</t>
  </si>
  <si>
    <t>Condition</t>
  </si>
  <si>
    <t>Multiple</t>
  </si>
  <si>
    <t>Material</t>
  </si>
  <si>
    <t>Direction</t>
  </si>
  <si>
    <t>Size1</t>
  </si>
  <si>
    <t>Size2</t>
  </si>
  <si>
    <t>SupportType</t>
  </si>
  <si>
    <t>SupportRating</t>
  </si>
  <si>
    <t>Condition2</t>
  </si>
  <si>
    <t>Comments</t>
  </si>
  <si>
    <t>GPSTimeStamp</t>
  </si>
  <si>
    <t>AvgAccuracy</t>
  </si>
  <si>
    <t>WorstAccuracy</t>
  </si>
  <si>
    <t>PDOP</t>
  </si>
  <si>
    <t>NUM_SATS</t>
  </si>
  <si>
    <t>GPS_TIME</t>
  </si>
  <si>
    <t>GPS_DATE</t>
  </si>
  <si>
    <t>QUALITY</t>
  </si>
  <si>
    <t>HDOP</t>
  </si>
  <si>
    <t>X</t>
  </si>
  <si>
    <t>Y</t>
  </si>
  <si>
    <t>W14-1</t>
  </si>
  <si>
    <t>Peeling</t>
  </si>
  <si>
    <t>False</t>
  </si>
  <si>
    <t>Engineer Grade</t>
  </si>
  <si>
    <t>West</t>
  </si>
  <si>
    <t>30</t>
  </si>
  <si>
    <t>U Channel Galvanized</t>
  </si>
  <si>
    <t>Fail - Rust</t>
  </si>
  <si>
    <t>2011-05-17 08:37:23</t>
  </si>
  <si>
    <t>15:41</t>
  </si>
  <si>
    <t>5/17/11</t>
  </si>
  <si>
    <t>D3-X1</t>
  </si>
  <si>
    <t>Acceptable</t>
  </si>
  <si>
    <t>True</t>
  </si>
  <si>
    <t>24</t>
  </si>
  <si>
    <t>6</t>
  </si>
  <si>
    <t>Aluminum Round Tube</t>
  </si>
  <si>
    <t>Excellent</t>
  </si>
  <si>
    <t>South</t>
  </si>
  <si>
    <t>2011-05-17 08:42:51</t>
  </si>
  <si>
    <t>15:48</t>
  </si>
  <si>
    <t>R1-1</t>
  </si>
  <si>
    <t>North</t>
  </si>
  <si>
    <t>2011-05-17 08:52:04</t>
  </si>
  <si>
    <t>15:53</t>
  </si>
  <si>
    <t>Other</t>
  </si>
  <si>
    <t>Twisted</t>
  </si>
  <si>
    <t>18</t>
  </si>
  <si>
    <t>Steel I-Beam</t>
  </si>
  <si>
    <t>Fail - No Break Off</t>
  </si>
  <si>
    <t>2011-05-17 08:57:51</t>
  </si>
  <si>
    <t>16:00</t>
  </si>
  <si>
    <t>2011-05-17 09:02:12</t>
  </si>
  <si>
    <t>16:03</t>
  </si>
  <si>
    <t>2011-05-17 09:05:23</t>
  </si>
  <si>
    <t>16:07</t>
  </si>
  <si>
    <t>East</t>
  </si>
  <si>
    <t>2011-05-17 09:07:52</t>
  </si>
  <si>
    <t>16:09</t>
  </si>
  <si>
    <t>12</t>
  </si>
  <si>
    <t>2011-05-17 09:15:27</t>
  </si>
  <si>
    <t>16:21</t>
  </si>
  <si>
    <t>2011-05-17 09:21:59</t>
  </si>
  <si>
    <t>16:23</t>
  </si>
  <si>
    <t>W2-2</t>
  </si>
  <si>
    <t>Vandalized</t>
  </si>
  <si>
    <t>2011-05-17 09:26:44</t>
  </si>
  <si>
    <t>16:29</t>
  </si>
  <si>
    <t>Diamond Grade</t>
  </si>
  <si>
    <t>2011-05-17 09:30:50</t>
  </si>
  <si>
    <t>16:31</t>
  </si>
  <si>
    <t>9</t>
  </si>
  <si>
    <t>2011-05-17 09:38:25</t>
  </si>
  <si>
    <t>16:39</t>
  </si>
  <si>
    <t>2011-05-17 09:43:04</t>
  </si>
  <si>
    <t>16:48</t>
  </si>
  <si>
    <t>Fail - Leaning</t>
  </si>
  <si>
    <t>2011-05-17 09:48:39</t>
  </si>
  <si>
    <t>16:50</t>
  </si>
  <si>
    <t>2011-05-17 09:51:39</t>
  </si>
  <si>
    <t>16:52</t>
  </si>
  <si>
    <t>2011-05-17 09:53:09</t>
  </si>
  <si>
    <t>16:53</t>
  </si>
  <si>
    <t>2011-05-17 09:54:55</t>
  </si>
  <si>
    <t>16:55</t>
  </si>
  <si>
    <t>2011-05-17 09:58:49</t>
  </si>
  <si>
    <t>17:00</t>
  </si>
  <si>
    <t>2011-05-17 10:01:40</t>
  </si>
  <si>
    <t>17:02</t>
  </si>
  <si>
    <t>Failed</t>
  </si>
  <si>
    <t>2011-05-17 10:12:08</t>
  </si>
  <si>
    <t>17:13</t>
  </si>
  <si>
    <t>2011-05-17 10:22:35</t>
  </si>
  <si>
    <t>17:24</t>
  </si>
  <si>
    <t>2011-05-17 10:26:00</t>
  </si>
  <si>
    <t>17:27</t>
  </si>
  <si>
    <t>2011-05-17 10:29:19</t>
  </si>
  <si>
    <t>17:30</t>
  </si>
  <si>
    <t>R8-3</t>
  </si>
  <si>
    <t>2011-05-17 10:31:53</t>
  </si>
  <si>
    <t>17:33</t>
  </si>
  <si>
    <t>2011-05-17 10:34:15</t>
  </si>
  <si>
    <t>17:35</t>
  </si>
  <si>
    <t>2011-05-17 10:36:13</t>
  </si>
  <si>
    <t>17:36</t>
  </si>
  <si>
    <t>2011-05-17 10:37:20</t>
  </si>
  <si>
    <t>17:38</t>
  </si>
  <si>
    <t>2011-05-17 10:38:47</t>
  </si>
  <si>
    <t>17:39</t>
  </si>
  <si>
    <t>2011-05-17 10:40:41</t>
  </si>
  <si>
    <t>17:41</t>
  </si>
  <si>
    <t>2011-05-17 10:42:14</t>
  </si>
  <si>
    <t>17:43</t>
  </si>
  <si>
    <t>2011-05-17 10:43:27</t>
  </si>
  <si>
    <t>17:44</t>
  </si>
  <si>
    <t>2011-05-17 10:45:19</t>
  </si>
  <si>
    <t>17:45</t>
  </si>
  <si>
    <t>2011-05-17 10:46:31</t>
  </si>
  <si>
    <t>17:47</t>
  </si>
  <si>
    <t>2011-05-17 10:49:47</t>
  </si>
  <si>
    <t>17:50</t>
  </si>
  <si>
    <t>2011-05-17 10:51:19</t>
  </si>
  <si>
    <t>17:52</t>
  </si>
  <si>
    <t>2011-05-17 10:54:26</t>
  </si>
  <si>
    <t>17:55</t>
  </si>
  <si>
    <t>2011-05-17 10:55:29</t>
  </si>
  <si>
    <t>17:56</t>
  </si>
  <si>
    <t>2011-05-17 10:58:07</t>
  </si>
  <si>
    <t>17:59</t>
  </si>
  <si>
    <t>2011-05-17 10:59:28</t>
  </si>
  <si>
    <t>18:00</t>
  </si>
  <si>
    <t>2011-05-17 11:00:55</t>
  </si>
  <si>
    <t>18:02</t>
  </si>
  <si>
    <t>U Channel Green</t>
  </si>
  <si>
    <t>2011-05-17 11:02:49</t>
  </si>
  <si>
    <t>18:03</t>
  </si>
  <si>
    <t>2011-05-17 11:04:36</t>
  </si>
  <si>
    <t>18:06</t>
  </si>
  <si>
    <t>2011-05-17 11:08:46</t>
  </si>
  <si>
    <t>18:09</t>
  </si>
  <si>
    <t>2011-05-17 11:10:00</t>
  </si>
  <si>
    <t>18:10</t>
  </si>
  <si>
    <t>2011-05-17 11:12:46</t>
  </si>
  <si>
    <t>18:13</t>
  </si>
  <si>
    <t>W13-1</t>
  </si>
  <si>
    <t>2011-05-17 11:13:56</t>
  </si>
  <si>
    <t>18:17</t>
  </si>
  <si>
    <t>2011-05-17 11:17:43</t>
  </si>
  <si>
    <t>18:18</t>
  </si>
  <si>
    <t>2011-05-17 11:18:51</t>
  </si>
  <si>
    <t>18:19</t>
  </si>
  <si>
    <t>2011-05-17 11:20:29</t>
  </si>
  <si>
    <t>18:21</t>
  </si>
  <si>
    <t>2011-05-17 11:22:43</t>
  </si>
  <si>
    <t>18:23</t>
  </si>
  <si>
    <t>2011-05-17 11:23:54</t>
  </si>
  <si>
    <t>18:25</t>
  </si>
  <si>
    <t>2011-05-17 11:26:56</t>
  </si>
  <si>
    <t>18:28</t>
  </si>
  <si>
    <t>2011-05-17 11:30:59</t>
  </si>
  <si>
    <t>18:31</t>
  </si>
  <si>
    <t>2011-05-17 11:32:15</t>
  </si>
  <si>
    <t>18:32</t>
  </si>
  <si>
    <t>2011-05-17 11:33:50</t>
  </si>
  <si>
    <t>18:34</t>
  </si>
  <si>
    <t>2011-05-17 11:36:19</t>
  </si>
  <si>
    <t>18:37</t>
  </si>
  <si>
    <t>2011-05-17 11:38:46</t>
  </si>
  <si>
    <t>18:39</t>
  </si>
  <si>
    <t>2011-05-17 11:39:45</t>
  </si>
  <si>
    <t>18:40</t>
  </si>
  <si>
    <t>2011-05-17 11:41:27</t>
  </si>
  <si>
    <t>18:42</t>
  </si>
  <si>
    <t>2011-05-17 11:46:42</t>
  </si>
  <si>
    <t>18:47</t>
  </si>
  <si>
    <t>2011-05-17 11:53:42</t>
  </si>
  <si>
    <t>18:55</t>
  </si>
  <si>
    <t>2011-05-17 12:00:33</t>
  </si>
  <si>
    <t>19:01</t>
  </si>
  <si>
    <t>2011-05-17 12:03:17</t>
  </si>
  <si>
    <t>19:03</t>
  </si>
  <si>
    <t>2011-05-17 12:04:34</t>
  </si>
  <si>
    <t>19:05</t>
  </si>
  <si>
    <t>2011-05-17 12:06:12</t>
  </si>
  <si>
    <t>19:06</t>
  </si>
  <si>
    <t>2011-05-17 12:07:18</t>
  </si>
  <si>
    <t>19:08</t>
  </si>
  <si>
    <t>Wood Post</t>
  </si>
  <si>
    <t>2011-05-17 12:11:23</t>
  </si>
  <si>
    <t>19:12</t>
  </si>
  <si>
    <t>R2-1</t>
  </si>
  <si>
    <t>2011-05-17 12:13:20</t>
  </si>
  <si>
    <t>19:14</t>
  </si>
  <si>
    <t>36</t>
  </si>
  <si>
    <t>2011-05-17 12:20:01</t>
  </si>
  <si>
    <t>19:21</t>
  </si>
  <si>
    <t>2011-05-17 12:23:15</t>
  </si>
  <si>
    <t>19:24</t>
  </si>
  <si>
    <t>2011-05-17 12:34:33</t>
  </si>
  <si>
    <t>19:35</t>
  </si>
  <si>
    <t>2011-05-17 12:41:11</t>
  </si>
  <si>
    <t>19:41</t>
  </si>
  <si>
    <t>2011-05-17 12:50:22</t>
  </si>
  <si>
    <t>19:51</t>
  </si>
  <si>
    <t>W1-4R</t>
  </si>
  <si>
    <t>2011-05-17 13:03:30</t>
  </si>
  <si>
    <t>20:04</t>
  </si>
  <si>
    <t>2011-05-17 13:06:04</t>
  </si>
  <si>
    <t>20:07</t>
  </si>
  <si>
    <t>2011-05-17 13:07:30</t>
  </si>
  <si>
    <t>20:08</t>
  </si>
  <si>
    <t>W1-1R</t>
  </si>
  <si>
    <t>2011-05-17 13:10:08</t>
  </si>
  <si>
    <t>20:10</t>
  </si>
  <si>
    <t>2011-05-17 13:11:45</t>
  </si>
  <si>
    <t>20:12</t>
  </si>
  <si>
    <t>2011-05-17 13:13:05</t>
  </si>
  <si>
    <t>20:14</t>
  </si>
  <si>
    <t>2011-05-17 13:16:17</t>
  </si>
  <si>
    <t>20:17</t>
  </si>
  <si>
    <t>2011-05-17 13:17:33</t>
  </si>
  <si>
    <t>20:18</t>
  </si>
  <si>
    <t>2011-05-17 13:20:20</t>
  </si>
  <si>
    <t>20:21</t>
  </si>
  <si>
    <t>2011-05-17 13:21:45</t>
  </si>
  <si>
    <t>20:22</t>
  </si>
  <si>
    <t>2011-05-17 13:24:20</t>
  </si>
  <si>
    <t>20:24</t>
  </si>
  <si>
    <t>2011-05-25 15:53:16</t>
  </si>
  <si>
    <t>22:54</t>
  </si>
  <si>
    <t>5/25/11</t>
  </si>
  <si>
    <t>2011-05-25 15:58:56</t>
  </si>
  <si>
    <t>23:00</t>
  </si>
  <si>
    <t>High Intensity Grade</t>
  </si>
  <si>
    <t>2011-05-25 16:01:20</t>
  </si>
  <si>
    <t>23:02</t>
  </si>
  <si>
    <t>2011-05-25 16:02:48</t>
  </si>
  <si>
    <t>23:05</t>
  </si>
  <si>
    <t>W1-3R</t>
  </si>
  <si>
    <t>2011-05-25 16:12:05</t>
  </si>
  <si>
    <t>23:12</t>
  </si>
  <si>
    <t>2011-05-25 16:13:51</t>
  </si>
  <si>
    <t>23:14</t>
  </si>
  <si>
    <t>2011-05-25 16:15:25</t>
  </si>
  <si>
    <t>23:17</t>
  </si>
  <si>
    <t>2011-05-25 16:17:32</t>
  </si>
  <si>
    <t>23:18</t>
  </si>
  <si>
    <t>W1-8</t>
  </si>
  <si>
    <t>2011-05-25 16:23:35</t>
  </si>
  <si>
    <t>23:26</t>
  </si>
  <si>
    <t>2011-05-26 05:55:08</t>
  </si>
  <si>
    <t>13:00</t>
  </si>
  <si>
    <t>5/26/11</t>
  </si>
  <si>
    <t>2011-05-26 06:00:33</t>
  </si>
  <si>
    <t>13:01</t>
  </si>
  <si>
    <t>2011-05-26 06:03:53</t>
  </si>
  <si>
    <t>13:04</t>
  </si>
  <si>
    <t>2011-05-26 06:04:39</t>
  </si>
  <si>
    <t>13:05</t>
  </si>
  <si>
    <t>2011-05-26 06:07:26</t>
  </si>
  <si>
    <t>13:08</t>
  </si>
  <si>
    <t>2011-05-26 06:10:45</t>
  </si>
  <si>
    <t>13:11</t>
  </si>
  <si>
    <t>27</t>
  </si>
  <si>
    <t>2011-05-26 06:12:36</t>
  </si>
  <si>
    <t>13:16</t>
  </si>
  <si>
    <t>2011-05-26 06:20:33</t>
  </si>
  <si>
    <t>13:21</t>
  </si>
  <si>
    <t>2011-05-26 06:30:43</t>
  </si>
  <si>
    <t>13:31</t>
  </si>
  <si>
    <t>2011-05-26 06:32:02</t>
  </si>
  <si>
    <t>13:33</t>
  </si>
  <si>
    <t>2011-05-26 06:35:40</t>
  </si>
  <si>
    <t>13:38</t>
  </si>
  <si>
    <t>W1-6</t>
  </si>
  <si>
    <t>48</t>
  </si>
  <si>
    <t>2011-05-26 06:39:36</t>
  </si>
  <si>
    <t>13:41</t>
  </si>
  <si>
    <t>2011-05-26 06:41:25</t>
  </si>
  <si>
    <t>13:42</t>
  </si>
  <si>
    <t>2011-05-26 06:43:16</t>
  </si>
  <si>
    <t>13:44</t>
  </si>
  <si>
    <t>2011-05-26 06:45:12</t>
  </si>
  <si>
    <t>13:46</t>
  </si>
  <si>
    <t>W1-1L</t>
  </si>
  <si>
    <t>2011-05-26 06:48:17</t>
  </si>
  <si>
    <t>13:49</t>
  </si>
  <si>
    <t>2011-05-26 06:51:13</t>
  </si>
  <si>
    <t>13:52</t>
  </si>
  <si>
    <t>2011-05-26 06:53:46</t>
  </si>
  <si>
    <t>13:54</t>
  </si>
  <si>
    <t>2011-05-26 06:55:32</t>
  </si>
  <si>
    <t>13:56</t>
  </si>
  <si>
    <t>2011-05-26 06:57:04</t>
  </si>
  <si>
    <t>13:58</t>
  </si>
  <si>
    <t>2011-05-26 06:59:55</t>
  </si>
  <si>
    <t>14:00</t>
  </si>
  <si>
    <t>2011-05-26 07:00:55</t>
  </si>
  <si>
    <t>14:01</t>
  </si>
  <si>
    <t>2011-05-26 07:04:45</t>
  </si>
  <si>
    <t>14:05</t>
  </si>
  <si>
    <t>2011-05-26 07:05:52</t>
  </si>
  <si>
    <t>14:06</t>
  </si>
  <si>
    <t>2011-05-26 07:07:13</t>
  </si>
  <si>
    <t>14:08</t>
  </si>
  <si>
    <t>2011-05-26 07:08:58</t>
  </si>
  <si>
    <t>14:09</t>
  </si>
  <si>
    <t>2011-05-26 07:10:24</t>
  </si>
  <si>
    <t>14:10</t>
  </si>
  <si>
    <t>2011-05-26 07:11:08</t>
  </si>
  <si>
    <t>14:11</t>
  </si>
  <si>
    <t>W10-1</t>
  </si>
  <si>
    <t>Rusted</t>
  </si>
  <si>
    <t>2011-05-26 07:12:55</t>
  </si>
  <si>
    <t>14:13</t>
  </si>
  <si>
    <t>2011-05-26 07:14:19</t>
  </si>
  <si>
    <t>14:14</t>
  </si>
  <si>
    <t>2011-05-26 07:15:31</t>
  </si>
  <si>
    <t>14:19</t>
  </si>
  <si>
    <t>2011-05-26 07:19:36</t>
  </si>
  <si>
    <t>14:20</t>
  </si>
  <si>
    <t>2011-05-26 07:24:21</t>
  </si>
  <si>
    <t>14:26</t>
  </si>
  <si>
    <t>2011-05-26 07:28:49</t>
  </si>
  <si>
    <t>14:30</t>
  </si>
  <si>
    <t>2011-05-26 07:31:03</t>
  </si>
  <si>
    <t>14:31</t>
  </si>
  <si>
    <t>2011-05-26 07:34:02</t>
  </si>
  <si>
    <t>14:34</t>
  </si>
  <si>
    <t>2011-05-26 07:35:07</t>
  </si>
  <si>
    <t>14:35</t>
  </si>
  <si>
    <t>2011-05-26 07:36:29</t>
  </si>
  <si>
    <t>14:37</t>
  </si>
  <si>
    <t>2011-05-26 07:39:21</t>
  </si>
  <si>
    <t>14:39</t>
  </si>
  <si>
    <t>2011-05-26 07:40:06</t>
  </si>
  <si>
    <t>14:40</t>
  </si>
  <si>
    <t>2011-05-26 07:41:27</t>
  </si>
  <si>
    <t>14:44</t>
  </si>
  <si>
    <t>2011-05-26 07:45:40</t>
  </si>
  <si>
    <t>14:46</t>
  </si>
  <si>
    <t>2011-05-26 07:46:39</t>
  </si>
  <si>
    <t>14:47</t>
  </si>
  <si>
    <t>2011-05-26 07:47:52</t>
  </si>
  <si>
    <t>14:48</t>
  </si>
  <si>
    <t>2011-05-26 07:49:39</t>
  </si>
  <si>
    <t>14:51</t>
  </si>
  <si>
    <t>2011-05-26 07:51:47</t>
  </si>
  <si>
    <t>14:52</t>
  </si>
  <si>
    <t>2011-05-26 07:52:26</t>
  </si>
  <si>
    <t>2011-05-26 07:53:33</t>
  </si>
  <si>
    <t>14:54</t>
  </si>
  <si>
    <t>2011-05-26 07:54:47</t>
  </si>
  <si>
    <t>14:55</t>
  </si>
  <si>
    <t>2011-05-26 07:57:55</t>
  </si>
  <si>
    <t>14:58</t>
  </si>
  <si>
    <t>2011-05-26 07:59:45</t>
  </si>
  <si>
    <t>15:00</t>
  </si>
  <si>
    <t>2011-05-26 08:02:00</t>
  </si>
  <si>
    <t>15:02</t>
  </si>
  <si>
    <t>2011-05-26 08:03:31</t>
  </si>
  <si>
    <t>15:04</t>
  </si>
  <si>
    <t>2011-05-26 08:04:19</t>
  </si>
  <si>
    <t>2011-05-26 08:05:54</t>
  </si>
  <si>
    <t>15:07</t>
  </si>
  <si>
    <t>2011-05-26 08:08:22</t>
  </si>
  <si>
    <t>15:09</t>
  </si>
  <si>
    <t>2011-05-26 08:10:08</t>
  </si>
  <si>
    <t>15:10</t>
  </si>
  <si>
    <t>2011-05-26 08:10:53</t>
  </si>
  <si>
    <t>15:11</t>
  </si>
  <si>
    <t>2011-05-26 08:13:57</t>
  </si>
  <si>
    <t>15:15</t>
  </si>
  <si>
    <t>2011-05-26 08:18:41</t>
  </si>
  <si>
    <t>15:19</t>
  </si>
  <si>
    <t>2011-05-26 08:19:40</t>
  </si>
  <si>
    <t>15:20</t>
  </si>
  <si>
    <t>2011-05-26 08:21:11</t>
  </si>
  <si>
    <t>15:21</t>
  </si>
  <si>
    <t>2011-05-26 08:21:54</t>
  </si>
  <si>
    <t>15:22</t>
  </si>
  <si>
    <t>2011-05-26 08:24:25</t>
  </si>
  <si>
    <t>15:25</t>
  </si>
  <si>
    <t>2011-05-26 08:25:57</t>
  </si>
  <si>
    <t>15:27</t>
  </si>
  <si>
    <t>2011-05-26 08:29:01</t>
  </si>
  <si>
    <t>15:29</t>
  </si>
  <si>
    <t>2011-05-26 08:29:39</t>
  </si>
  <si>
    <t>15:30</t>
  </si>
  <si>
    <t>2011-05-26 08:32:00</t>
  </si>
  <si>
    <t>15:32</t>
  </si>
  <si>
    <t>2011-05-26 08:37:21</t>
  </si>
  <si>
    <t>15:38</t>
  </si>
  <si>
    <t>2011-05-26 08:48:02</t>
  </si>
  <si>
    <t>15:49</t>
  </si>
  <si>
    <t>Bullet Holes</t>
  </si>
  <si>
    <t>2011-05-26 08:54:44</t>
  </si>
  <si>
    <t>15:55</t>
  </si>
  <si>
    <t>2011-05-26 08:58:46</t>
  </si>
  <si>
    <t>15:59</t>
  </si>
  <si>
    <t>2011-05-26 09:04:54</t>
  </si>
  <si>
    <t>16:05</t>
  </si>
  <si>
    <t>2011-05-26 09:07:29</t>
  </si>
  <si>
    <t>16:08</t>
  </si>
  <si>
    <t>2011-05-26 09:08:37</t>
  </si>
  <si>
    <t>16:10</t>
  </si>
  <si>
    <t>R1-2</t>
  </si>
  <si>
    <t>2011-05-26 09:11:38</t>
  </si>
  <si>
    <t>16:12</t>
  </si>
  <si>
    <t>2011-05-26 09:13:29</t>
  </si>
  <si>
    <t>16:13</t>
  </si>
  <si>
    <t>2011-05-26 09:15:06</t>
  </si>
  <si>
    <t>16:15</t>
  </si>
  <si>
    <t>2011-05-26 09:16:23</t>
  </si>
  <si>
    <t>16:16</t>
  </si>
  <si>
    <t>Fail - Bent</t>
  </si>
  <si>
    <t>2011-05-26 09:18:34</t>
  </si>
  <si>
    <t>16:19</t>
  </si>
  <si>
    <t>2011-05-26 09:21:04</t>
  </si>
  <si>
    <t>16:22</t>
  </si>
  <si>
    <t>2011-05-26 09:22:34</t>
  </si>
  <si>
    <t>2011-05-26 09:25:16</t>
  </si>
  <si>
    <t>16:26</t>
  </si>
  <si>
    <t>2011-05-26 09:26:27</t>
  </si>
  <si>
    <t>16:27</t>
  </si>
  <si>
    <t>2011-05-26 09:29:16</t>
  </si>
  <si>
    <t>W11-7</t>
  </si>
  <si>
    <t>2011-05-26 09:31:25</t>
  </si>
  <si>
    <t>16:34</t>
  </si>
  <si>
    <t>2011-05-26 09:35:05</t>
  </si>
  <si>
    <t>16:36</t>
  </si>
  <si>
    <t>2011-05-26 09:41:43</t>
  </si>
  <si>
    <t>16:42</t>
  </si>
  <si>
    <t>2011-05-26 09:46:05</t>
  </si>
  <si>
    <t>16:47</t>
  </si>
  <si>
    <t>2011-05-26 09:49:34</t>
  </si>
  <si>
    <t>2011-05-26 14:10:07</t>
  </si>
  <si>
    <t>21:11</t>
  </si>
  <si>
    <t>2011-05-26 14:11:43</t>
  </si>
  <si>
    <t>21:12</t>
  </si>
  <si>
    <t>2011-05-26 14:13:12</t>
  </si>
  <si>
    <t>21:13</t>
  </si>
  <si>
    <t>2011-05-26 14:13:48</t>
  </si>
  <si>
    <t>21:14</t>
  </si>
  <si>
    <t>2011-05-26 14:14:42</t>
  </si>
  <si>
    <t>21:15</t>
  </si>
  <si>
    <t>2011-05-26 14:15:23</t>
  </si>
  <si>
    <t>21:16</t>
  </si>
  <si>
    <t>2011-05-26 14:20:22</t>
  </si>
  <si>
    <t>21:21</t>
  </si>
  <si>
    <t>2011-05-26 14:23:10</t>
  </si>
  <si>
    <t>21:23</t>
  </si>
  <si>
    <t>2011-05-26 14:27:13</t>
  </si>
  <si>
    <t>21:27</t>
  </si>
  <si>
    <t>2011-05-26 14:30:27</t>
  </si>
  <si>
    <t>21:30</t>
  </si>
  <si>
    <t>2011-05-26 14:33:39</t>
  </si>
  <si>
    <t>21:34</t>
  </si>
  <si>
    <t>2011-05-26 14:35:38</t>
  </si>
  <si>
    <t>21:36</t>
  </si>
  <si>
    <t>2011-05-26 14:38:26</t>
  </si>
  <si>
    <t>21:40</t>
  </si>
  <si>
    <t>2011-05-26 14:41:43</t>
  </si>
  <si>
    <t>21:42</t>
  </si>
  <si>
    <t>W3-1</t>
  </si>
  <si>
    <t>2011-05-26 14:44:27</t>
  </si>
  <si>
    <t>21:45</t>
  </si>
  <si>
    <t>W1-2R</t>
  </si>
  <si>
    <t>2011-05-26 14:46:15</t>
  </si>
  <si>
    <t>21:52</t>
  </si>
  <si>
    <t>2011-05-26 14:54:18</t>
  </si>
  <si>
    <t>21:55</t>
  </si>
  <si>
    <t>2011-05-26 14:56:15</t>
  </si>
  <si>
    <t>21:56</t>
  </si>
  <si>
    <t>2011-05-26 14:59:18</t>
  </si>
  <si>
    <t>21:59</t>
  </si>
  <si>
    <t>2011-05-26 15:01:38</t>
  </si>
  <si>
    <t>22:05</t>
  </si>
  <si>
    <t>2011-05-26 15:07:06</t>
  </si>
  <si>
    <t>22:12</t>
  </si>
  <si>
    <t>2011-05-26 15:12:29</t>
  </si>
  <si>
    <t>2011-05-26 15:13:35</t>
  </si>
  <si>
    <t>22:16</t>
  </si>
  <si>
    <t>2011-05-26 15:16:51</t>
  </si>
  <si>
    <t>22:17</t>
  </si>
  <si>
    <t>2011-05-26 15:19:29</t>
  </si>
  <si>
    <t>22:20</t>
  </si>
  <si>
    <t>W1-2L</t>
  </si>
  <si>
    <t>2011-05-26 15:21:28</t>
  </si>
  <si>
    <t>22:22</t>
  </si>
  <si>
    <t>2011-05-26 15:23:06</t>
  </si>
  <si>
    <t>22:23</t>
  </si>
  <si>
    <t>2011-05-26 15:24:19</t>
  </si>
  <si>
    <t>22:25</t>
  </si>
  <si>
    <t>2011-05-26 15:26:05</t>
  </si>
  <si>
    <t>22:27</t>
  </si>
  <si>
    <t>W10-1A</t>
  </si>
  <si>
    <t>2011-05-26 15:30:10</t>
  </si>
  <si>
    <t>22:30</t>
  </si>
  <si>
    <t>2011-05-26 15:32:49</t>
  </si>
  <si>
    <t>22:33</t>
  </si>
  <si>
    <t>2011-05-26 15:35:14</t>
  </si>
  <si>
    <t>22:35</t>
  </si>
  <si>
    <t>2011-05-26 15:36:04</t>
  </si>
  <si>
    <t>22:37</t>
  </si>
  <si>
    <t>2011-05-26 15:39:25</t>
  </si>
  <si>
    <t>22:40</t>
  </si>
  <si>
    <t>2011-05-26 15:42:28</t>
  </si>
  <si>
    <t>22:43</t>
  </si>
  <si>
    <t>2011-05-26 15:45:11</t>
  </si>
  <si>
    <t>22:45</t>
  </si>
  <si>
    <t>2011-05-26 15:47:01</t>
  </si>
  <si>
    <t>22:47</t>
  </si>
  <si>
    <t>2011-05-26 15:49:35</t>
  </si>
  <si>
    <t>22:50</t>
  </si>
  <si>
    <t>2011-05-26 15:54:22</t>
  </si>
  <si>
    <t>22:55</t>
  </si>
  <si>
    <t>2011-05-26 15:56:58</t>
  </si>
  <si>
    <t>22:57</t>
  </si>
  <si>
    <t>2011-05-26 15:58:47</t>
  </si>
  <si>
    <t>22:59</t>
  </si>
  <si>
    <t>2011-05-26 16:01:23</t>
  </si>
  <si>
    <t>2011-05-26 16:10:55</t>
  </si>
  <si>
    <t>23:11</t>
  </si>
  <si>
    <t>2011-05-26 16:12:49</t>
  </si>
  <si>
    <t>23:15</t>
  </si>
  <si>
    <t>2011-05-26 16:16:12</t>
  </si>
  <si>
    <t>23:16</t>
  </si>
  <si>
    <t>2011-05-26 16:17:28</t>
  </si>
  <si>
    <t>2011-05-26 16:18:54</t>
  </si>
  <si>
    <t>23:19</t>
  </si>
  <si>
    <t>2011-05-26 16:20:05</t>
  </si>
  <si>
    <t>23:20</t>
  </si>
  <si>
    <t>2011-05-26 16:23:01</t>
  </si>
  <si>
    <t>23:23</t>
  </si>
  <si>
    <t>2011-05-26 16:24:23</t>
  </si>
  <si>
    <t>23:25</t>
  </si>
  <si>
    <t>2011-05-26 16:26:14</t>
  </si>
  <si>
    <t>2011-05-26 16:28:05</t>
  </si>
  <si>
    <t>23:28</t>
  </si>
  <si>
    <t>2011-05-26 16:31:27</t>
  </si>
  <si>
    <t>23:32</t>
  </si>
  <si>
    <t>2011-05-26 16:33:07</t>
  </si>
  <si>
    <t>23:33</t>
  </si>
  <si>
    <t>2011-05-26 16:36:19</t>
  </si>
  <si>
    <t>23:38</t>
  </si>
  <si>
    <t>2011-05-26 16:39:01</t>
  </si>
  <si>
    <t>23:39</t>
  </si>
  <si>
    <t>2011-05-26 16:40:08</t>
  </si>
  <si>
    <t>23:40</t>
  </si>
  <si>
    <t>2011-05-26 16:43:11</t>
  </si>
  <si>
    <t>23:43</t>
  </si>
  <si>
    <t>2011-05-26 16:46:54</t>
  </si>
  <si>
    <t>23:47</t>
  </si>
  <si>
    <t>2011-05-26 16:47:51</t>
  </si>
  <si>
    <t>23:48</t>
  </si>
  <si>
    <t>2011-05-26 16:50:30</t>
  </si>
  <si>
    <t>23:50</t>
  </si>
  <si>
    <t>2011-05-26 16:52:06</t>
  </si>
  <si>
    <t>23:52</t>
  </si>
  <si>
    <t>2011-05-26 16:53:39</t>
  </si>
  <si>
    <t>23:54</t>
  </si>
  <si>
    <t>2011-05-26 16:55:28</t>
  </si>
  <si>
    <t>23:56</t>
  </si>
  <si>
    <t>2011-05-26 16:59:26</t>
  </si>
  <si>
    <t>00:00</t>
  </si>
  <si>
    <t>5/27/11</t>
  </si>
  <si>
    <t>2011-05-26 17:00:19</t>
  </si>
  <si>
    <t>00:01</t>
  </si>
  <si>
    <t>2011-05-27 06:23:50</t>
  </si>
  <si>
    <t>13:24</t>
  </si>
  <si>
    <t>2011-05-27 06:26:05</t>
  </si>
  <si>
    <t>13:26</t>
  </si>
  <si>
    <t>2011-05-27 06:31:47</t>
  </si>
  <si>
    <t>13:32</t>
  </si>
  <si>
    <t>2011-05-27 06:32:40</t>
  </si>
  <si>
    <t>2011-05-27 06:36:52</t>
  </si>
  <si>
    <t>13:37</t>
  </si>
  <si>
    <t>2011-05-27 06:37:42</t>
  </si>
  <si>
    <t>2011-05-27 06:40:02</t>
  </si>
  <si>
    <t>13:40</t>
  </si>
  <si>
    <t>2011-05-27 06:41:14</t>
  </si>
  <si>
    <t>2011-05-27 06:42:16</t>
  </si>
  <si>
    <t>W8-3</t>
  </si>
  <si>
    <t>2011-05-27 06:44:01</t>
  </si>
  <si>
    <t>13:45</t>
  </si>
  <si>
    <t>2011-05-27 06:47:53</t>
  </si>
  <si>
    <t>13:48</t>
  </si>
  <si>
    <t>2011-05-27 06:48:29</t>
  </si>
  <si>
    <t>2011-05-27 06:50:48</t>
  </si>
  <si>
    <t>13:51</t>
  </si>
  <si>
    <t>2011-05-27 06:53:08</t>
  </si>
  <si>
    <t>2011-05-27 06:55:27</t>
  </si>
  <si>
    <t>13:55</t>
  </si>
  <si>
    <t>2011-05-27 07:01:15</t>
  </si>
  <si>
    <t>2011-05-27 07:02:08</t>
  </si>
  <si>
    <t>14:03</t>
  </si>
  <si>
    <t>2011-05-27 07:07:11</t>
  </si>
  <si>
    <t>14:07</t>
  </si>
  <si>
    <t>2011-05-27 07:08:42</t>
  </si>
  <si>
    <t>2011-05-27 07:09:38</t>
  </si>
  <si>
    <t>2011-05-27 07:11:08</t>
  </si>
  <si>
    <t>2011-05-27 07:12:10</t>
  </si>
  <si>
    <t>14:12</t>
  </si>
  <si>
    <t>2011-05-27 07:17:44</t>
  </si>
  <si>
    <t>14:18</t>
  </si>
  <si>
    <t>2011-05-27 07:19:45</t>
  </si>
  <si>
    <t>2011-05-27 07:20:41</t>
  </si>
  <si>
    <t>14:21</t>
  </si>
  <si>
    <t>2011-05-27 07:21:32</t>
  </si>
  <si>
    <t>14:22</t>
  </si>
  <si>
    <t>2011-05-27 07:27:24</t>
  </si>
  <si>
    <t>2011-05-27 07:32:34</t>
  </si>
  <si>
    <t>14:33</t>
  </si>
  <si>
    <t>2011-05-27 07:34:21</t>
  </si>
  <si>
    <t>2011-05-27 07:37:57</t>
  </si>
  <si>
    <t>14:38</t>
  </si>
  <si>
    <t>2011-05-27 07:39:40</t>
  </si>
  <si>
    <t>2011-05-27 07:40:39</t>
  </si>
  <si>
    <t>14:41</t>
  </si>
  <si>
    <t>2011-05-27 07:42:57</t>
  </si>
  <si>
    <t>14:43</t>
  </si>
  <si>
    <t>2011-05-27 07:43:54</t>
  </si>
  <si>
    <t>2011-05-27 07:45:53</t>
  </si>
  <si>
    <t>2011-05-27 07:47:01</t>
  </si>
  <si>
    <t>2011-05-27 07:47:52</t>
  </si>
  <si>
    <t>2011-05-27 07:48:40</t>
  </si>
  <si>
    <t>14:49</t>
  </si>
  <si>
    <t>2011-05-27 07:50:02</t>
  </si>
  <si>
    <t>14:50</t>
  </si>
  <si>
    <t>2011-05-27 07:52:36</t>
  </si>
  <si>
    <t>14:53</t>
  </si>
  <si>
    <t>2011-05-27 07:54:48</t>
  </si>
  <si>
    <t>2011-05-27 07:56:28</t>
  </si>
  <si>
    <t>14:57</t>
  </si>
  <si>
    <t>2011-05-27 07:59:24</t>
  </si>
  <si>
    <t>2011-05-27 08:01:47</t>
  </si>
  <si>
    <t>2011-05-27 08:06:02</t>
  </si>
  <si>
    <t>15:06</t>
  </si>
  <si>
    <t>2011-05-27 08:07:34</t>
  </si>
  <si>
    <t>15:08</t>
  </si>
  <si>
    <t>2011-05-27 08:16:06</t>
  </si>
  <si>
    <t>15:16</t>
  </si>
  <si>
    <t>2011-05-27 08:17:06</t>
  </si>
  <si>
    <t>15:17</t>
  </si>
  <si>
    <t>2011-05-27 08:18:33</t>
  </si>
  <si>
    <t>2011-05-27 08:20:11</t>
  </si>
  <si>
    <t>2011-05-27 08:22:17</t>
  </si>
  <si>
    <t>2011-05-27 08:24:29</t>
  </si>
  <si>
    <t>2011-05-27 08:25:35</t>
  </si>
  <si>
    <t>2011-05-27 08:26:43</t>
  </si>
  <si>
    <t>2011-05-27 08:37:30</t>
  </si>
  <si>
    <t>2011-05-27 08:38:25</t>
  </si>
  <si>
    <t>15:39</t>
  </si>
  <si>
    <t>W1-4L</t>
  </si>
  <si>
    <t>2011-05-27 08:40:39</t>
  </si>
  <si>
    <t>2011-05-27 08:42:45</t>
  </si>
  <si>
    <t>15:43</t>
  </si>
  <si>
    <t>2011-05-27 08:44:03</t>
  </si>
  <si>
    <t>15:44</t>
  </si>
  <si>
    <t>W1-5L</t>
  </si>
  <si>
    <t>2011-05-27 08:46:19</t>
  </si>
  <si>
    <t>15:47</t>
  </si>
  <si>
    <t>W1-5R</t>
  </si>
  <si>
    <t>2011-05-27 08:49:03</t>
  </si>
  <si>
    <t>2011-05-27 08:50:53</t>
  </si>
  <si>
    <t>15:51</t>
  </si>
  <si>
    <t>2011-05-27 08:53:17</t>
  </si>
  <si>
    <t>15:54</t>
  </si>
  <si>
    <t>2011-05-27 11:35:21</t>
  </si>
  <si>
    <t>18:36</t>
  </si>
  <si>
    <t>2011-05-27 11:43:18</t>
  </si>
  <si>
    <t>18:44</t>
  </si>
  <si>
    <t>2011-05-27 11:45:27</t>
  </si>
  <si>
    <t>18:46</t>
  </si>
  <si>
    <t>2011-05-27 11:48:00</t>
  </si>
  <si>
    <t>18:48</t>
  </si>
  <si>
    <t>2011-05-27 11:50:56</t>
  </si>
  <si>
    <t>18:52</t>
  </si>
  <si>
    <t>2011-05-27 11:54:58</t>
  </si>
  <si>
    <t>2011-05-27 11:58:04</t>
  </si>
  <si>
    <t>18:59</t>
  </si>
  <si>
    <t>2011-05-27 12:01:37</t>
  </si>
  <si>
    <t>19:02</t>
  </si>
  <si>
    <t>2011-05-27 12:06:26</t>
  </si>
  <si>
    <t>19:07</t>
  </si>
  <si>
    <t>2011-05-27 12:08:39</t>
  </si>
  <si>
    <t>19:09</t>
  </si>
  <si>
    <t>2011-05-27 12:12:38</t>
  </si>
  <si>
    <t>19:13</t>
  </si>
  <si>
    <t>2011-05-27 12:14:05</t>
  </si>
  <si>
    <t>19:15</t>
  </si>
  <si>
    <t>2011-05-27 12:15:37</t>
  </si>
  <si>
    <t>19:16</t>
  </si>
  <si>
    <t>2011-05-27 12:17:04</t>
  </si>
  <si>
    <t>19:17</t>
  </si>
  <si>
    <t>2011-05-27 12:18:08</t>
  </si>
  <si>
    <t>19:18</t>
  </si>
  <si>
    <t>2011-05-27 12:20:17</t>
  </si>
  <si>
    <t>2011-05-27 12:21:34</t>
  </si>
  <si>
    <t>19:22</t>
  </si>
  <si>
    <t>2011-05-27 12:23:08</t>
  </si>
  <si>
    <t>19:23</t>
  </si>
  <si>
    <t>2011-05-27 12:24:12</t>
  </si>
  <si>
    <t>2011-05-27 12:25:01</t>
  </si>
  <si>
    <t>19:25</t>
  </si>
  <si>
    <t>2011-05-27 12:25:53</t>
  </si>
  <si>
    <t>19:26</t>
  </si>
  <si>
    <t>2011-05-27 12:27:36</t>
  </si>
  <si>
    <t>19:28</t>
  </si>
  <si>
    <t>2011-05-27 12:31:19</t>
  </si>
  <si>
    <t>19:32</t>
  </si>
  <si>
    <t>2011-05-27 12:32:32</t>
  </si>
  <si>
    <t>19:33</t>
  </si>
  <si>
    <t>2011-05-27 12:36:12</t>
  </si>
  <si>
    <t>19:36</t>
  </si>
  <si>
    <t>2011-05-27 12:37:03</t>
  </si>
  <si>
    <t>19:37</t>
  </si>
  <si>
    <t>2011-05-27 12:39:01</t>
  </si>
  <si>
    <t>19:39</t>
  </si>
  <si>
    <t>2011-05-27 12:41:15</t>
  </si>
  <si>
    <t>W1-3L</t>
  </si>
  <si>
    <t>2011-05-27 12:43:26</t>
  </si>
  <si>
    <t>19:44</t>
  </si>
  <si>
    <t>2011-05-27 12:44:56</t>
  </si>
  <si>
    <t>19:46</t>
  </si>
  <si>
    <t>2011-05-27 12:47:04</t>
  </si>
  <si>
    <t>19:47</t>
  </si>
  <si>
    <t>2011-05-27 12:48:45</t>
  </si>
  <si>
    <t>19:49</t>
  </si>
  <si>
    <t>2011-05-27 12:49:29</t>
  </si>
  <si>
    <t>2011-05-27 12:52:20</t>
  </si>
  <si>
    <t>19:53</t>
  </si>
  <si>
    <t>2011-05-27 12:55:56</t>
  </si>
  <si>
    <t>19:56</t>
  </si>
  <si>
    <t>2011-05-27 13:05:40</t>
  </si>
  <si>
    <t>20:06</t>
  </si>
  <si>
    <t>2011-05-27 13:07:51</t>
  </si>
  <si>
    <t>2011-05-27 13:17:37</t>
  </si>
  <si>
    <t>2011-05-27 13:20:02</t>
  </si>
  <si>
    <t>20:20</t>
  </si>
  <si>
    <t>2011-05-27 13:21:05</t>
  </si>
  <si>
    <t>2011-05-27 13:22:48</t>
  </si>
  <si>
    <t>2011-05-27 13:24:14</t>
  </si>
  <si>
    <t>2011-05-27 13:26:44</t>
  </si>
  <si>
    <t>20:27</t>
  </si>
  <si>
    <t>2011-05-27 13:28:06</t>
  </si>
  <si>
    <t>20:28</t>
  </si>
  <si>
    <t>2011-05-27 13:29:07</t>
  </si>
  <si>
    <t>20:29</t>
  </si>
  <si>
    <t>2011-05-27 13:30:39</t>
  </si>
  <si>
    <t>20:31</t>
  </si>
  <si>
    <t>2011-05-27 13:32:51</t>
  </si>
  <si>
    <t>20:33</t>
  </si>
  <si>
    <t>2011-05-27 13:35:06</t>
  </si>
  <si>
    <t>20:35</t>
  </si>
  <si>
    <t>2011-05-27 13:36:14</t>
  </si>
  <si>
    <t>20:36</t>
  </si>
  <si>
    <t>2011-05-27 13:38:12</t>
  </si>
  <si>
    <t>20:38</t>
  </si>
  <si>
    <t>2011-05-27 13:39:57</t>
  </si>
  <si>
    <t>20:43</t>
  </si>
  <si>
    <t>2011-05-27 13:44:04</t>
  </si>
  <si>
    <t>20:44</t>
  </si>
  <si>
    <t>2011-05-27 13:45:04</t>
  </si>
  <si>
    <t>20:46</t>
  </si>
  <si>
    <t>2011-05-27 13:46:31</t>
  </si>
  <si>
    <t>20:47</t>
  </si>
  <si>
    <t>2011-05-27 13:47:57</t>
  </si>
  <si>
    <t>20:48</t>
  </si>
  <si>
    <t>2011-05-27 13:49:18</t>
  </si>
  <si>
    <t>20:49</t>
  </si>
  <si>
    <t>2011-05-27 13:50:37</t>
  </si>
  <si>
    <t>20:51</t>
  </si>
  <si>
    <t>2011-05-27 13:51:33</t>
  </si>
  <si>
    <t>20:52</t>
  </si>
  <si>
    <t>2011-05-27 13:52:20</t>
  </si>
  <si>
    <t>20:53</t>
  </si>
  <si>
    <t>2011-05-27 13:55:04</t>
  </si>
  <si>
    <t>20:56</t>
  </si>
  <si>
    <t>2011-05-27 13:57:26</t>
  </si>
  <si>
    <t>20:57</t>
  </si>
  <si>
    <t>2011-05-27 13:58:35</t>
  </si>
  <si>
    <t>20:59</t>
  </si>
  <si>
    <t>2011-05-27 13:59:55</t>
  </si>
  <si>
    <t>21:00</t>
  </si>
  <si>
    <t>2011-05-27 14:02:31</t>
  </si>
  <si>
    <t>21:03</t>
  </si>
  <si>
    <t>2011-05-27 14:04:03</t>
  </si>
  <si>
    <t>21:04</t>
  </si>
  <si>
    <t>2011-05-27 14:07:31</t>
  </si>
  <si>
    <t>21:08</t>
  </si>
  <si>
    <t>2011-05-27 14:08:46</t>
  </si>
  <si>
    <t>21:09</t>
  </si>
  <si>
    <t>2011-05-27 14:10:31</t>
  </si>
  <si>
    <t>2011-05-30 09:54:01</t>
  </si>
  <si>
    <t>16:54</t>
  </si>
  <si>
    <t>5/30/11</t>
  </si>
  <si>
    <t>2011-05-30 09:55:13</t>
  </si>
  <si>
    <t>2011-05-30 09:56:43</t>
  </si>
  <si>
    <t>16:57</t>
  </si>
  <si>
    <t>2011-05-30 09:57:47</t>
  </si>
  <si>
    <t>16:58</t>
  </si>
  <si>
    <t>2011-05-30 09:59:05</t>
  </si>
  <si>
    <t>16:59</t>
  </si>
  <si>
    <t>2011-05-30 10:00:11</t>
  </si>
  <si>
    <t>2011-05-30 10:01:13</t>
  </si>
  <si>
    <t>17:01</t>
  </si>
  <si>
    <t>2011-05-30 10:02:37</t>
  </si>
  <si>
    <t>17:03</t>
  </si>
  <si>
    <t>2011-05-30 10:03:43</t>
  </si>
  <si>
    <t>17:04</t>
  </si>
  <si>
    <t>2011-05-30 10:04:44</t>
  </si>
  <si>
    <t>17:05</t>
  </si>
  <si>
    <t>2011-05-30 10:08:13</t>
  </si>
  <si>
    <t>17:09</t>
  </si>
  <si>
    <t>2011-05-30 10:10:16</t>
  </si>
  <si>
    <t>17:10</t>
  </si>
  <si>
    <t>2011-05-30 10:11:21</t>
  </si>
  <si>
    <t>17:11</t>
  </si>
  <si>
    <t>W1-7</t>
  </si>
  <si>
    <t>2011-05-30 10:13:18</t>
  </si>
  <si>
    <t>2011-05-30 10:16:55</t>
  </si>
  <si>
    <t>17:17</t>
  </si>
  <si>
    <t>2011-05-30 10:18:10</t>
  </si>
  <si>
    <t>17:18</t>
  </si>
  <si>
    <t>2011-05-30 10:23:59</t>
  </si>
  <si>
    <t>2011-05-30 10:25:51</t>
  </si>
  <si>
    <t>17:26</t>
  </si>
  <si>
    <t>2011-05-30 10:30:02</t>
  </si>
  <si>
    <t>2011-05-30 10:31:20</t>
  </si>
  <si>
    <t>17:31</t>
  </si>
  <si>
    <t>2011-05-30 10:33:16</t>
  </si>
  <si>
    <t>17:34</t>
  </si>
  <si>
    <t>2011-05-30 10:36:36</t>
  </si>
  <si>
    <t>17:37</t>
  </si>
  <si>
    <t>2011-05-30 10:38:16</t>
  </si>
  <si>
    <t>2011-05-30 10:39:26</t>
  </si>
  <si>
    <t>2011-05-30 10:43:50</t>
  </si>
  <si>
    <t>2011-05-30 10:45:42</t>
  </si>
  <si>
    <t>17:46</t>
  </si>
  <si>
    <t>2011-05-30 10:47:01</t>
  </si>
  <si>
    <t>17:48</t>
  </si>
  <si>
    <t>2011-05-30 10:49:03</t>
  </si>
  <si>
    <t>2011-05-30 10:51:03</t>
  </si>
  <si>
    <t>17:51</t>
  </si>
  <si>
    <t>2011-05-30 10:52:18</t>
  </si>
  <si>
    <t>17:53</t>
  </si>
  <si>
    <t>2011-05-30 10:53:40</t>
  </si>
  <si>
    <t>17:54</t>
  </si>
  <si>
    <t>2011-05-30 10:55:14</t>
  </si>
  <si>
    <t>2011-05-30 10:58:50</t>
  </si>
  <si>
    <t>2011-05-30 11:00:36</t>
  </si>
  <si>
    <t>18:01</t>
  </si>
  <si>
    <t>2011-05-30 11:02:55</t>
  </si>
  <si>
    <t>2011-05-30 11:03:53</t>
  </si>
  <si>
    <t>18:04</t>
  </si>
  <si>
    <t>2011-05-30 11:05:00</t>
  </si>
  <si>
    <t>18:05</t>
  </si>
  <si>
    <t>2011-05-30 11:05:49</t>
  </si>
  <si>
    <t>2011-05-30 11:07:24</t>
  </si>
  <si>
    <t>18:08</t>
  </si>
  <si>
    <t>2011-05-30 11:10:00</t>
  </si>
  <si>
    <t>2011-05-30 11:11:18</t>
  </si>
  <si>
    <t>18:11</t>
  </si>
  <si>
    <t>2011-05-30 11:12:48</t>
  </si>
  <si>
    <t>2011-05-30 11:16:27</t>
  </si>
  <si>
    <t>2011-05-30 11:19:48</t>
  </si>
  <si>
    <t>18:20</t>
  </si>
  <si>
    <t>2011-05-30 11:20:54</t>
  </si>
  <si>
    <t>X4-5</t>
  </si>
  <si>
    <t>2011-05-30 11:22:06</t>
  </si>
  <si>
    <t>18:22</t>
  </si>
  <si>
    <t>2011-05-30 11:22:55</t>
  </si>
  <si>
    <t>2011-05-30 11:24:44</t>
  </si>
  <si>
    <t>2011-05-30 11:25:43</t>
  </si>
  <si>
    <t>18:26</t>
  </si>
  <si>
    <t>2011-05-30 11:26:31</t>
  </si>
  <si>
    <t>2011-05-30 11:27:22</t>
  </si>
  <si>
    <t>18:27</t>
  </si>
  <si>
    <t>2011-05-30 11:28:08</t>
  </si>
  <si>
    <t>2011-05-30 11:31:58</t>
  </si>
  <si>
    <t>18:33</t>
  </si>
  <si>
    <t>2011-05-30 11:34:12</t>
  </si>
  <si>
    <t>2011-05-30 11:35:15</t>
  </si>
  <si>
    <t>18:35</t>
  </si>
  <si>
    <t>2011-05-30 11:36:56</t>
  </si>
  <si>
    <t>2011-05-30 11:40:30</t>
  </si>
  <si>
    <t>18:43</t>
  </si>
  <si>
    <t>2011-05-30 12:08:29</t>
  </si>
  <si>
    <t>2011-05-30 12:10:32</t>
  </si>
  <si>
    <t>19:10</t>
  </si>
  <si>
    <t xml:space="preserve">Diamond Grade </t>
  </si>
  <si>
    <t>No Parking Anytime</t>
  </si>
  <si>
    <t>Caution Yellow</t>
  </si>
  <si>
    <t>Stop Ahead Yellow</t>
  </si>
  <si>
    <t xml:space="preserve">Pic 32 </t>
  </si>
  <si>
    <t>Pic 12</t>
  </si>
  <si>
    <t>Pic 13</t>
  </si>
  <si>
    <t xml:space="preserve">1st Sign Pic 14,  2nd Sign Pic 14 </t>
  </si>
  <si>
    <t>1st Sign Pic 15,  2nd Sign Pic 15</t>
  </si>
  <si>
    <t>1st Sign Pic 16, 2nd Sign Pic 16</t>
  </si>
  <si>
    <t>3rd Sign on post - Pic 16</t>
  </si>
  <si>
    <t>3rd Sign on post - Pic 14</t>
  </si>
  <si>
    <t xml:space="preserve">Pic 17 </t>
  </si>
  <si>
    <t>Sign is falling to the ground</t>
  </si>
  <si>
    <t xml:space="preserve">Pic 18 </t>
  </si>
  <si>
    <t>Pic 19</t>
  </si>
  <si>
    <t>Pic 20</t>
  </si>
  <si>
    <t xml:space="preserve">Pic 21 </t>
  </si>
  <si>
    <t>R4-1</t>
  </si>
  <si>
    <t>W14 - X2 Watch For Children</t>
  </si>
  <si>
    <t>W21- X8</t>
  </si>
  <si>
    <t>Pic 22</t>
  </si>
  <si>
    <t>W10-3</t>
  </si>
  <si>
    <t>R15-3P  Black on Yellow</t>
  </si>
  <si>
    <t>Pic 23</t>
  </si>
  <si>
    <t>1st Sign is Pic 24, 2nd Sign is R15-3P</t>
  </si>
  <si>
    <t>1st Sign is Pic 25, 2nd Sign is R15-3P</t>
  </si>
  <si>
    <t>Pic 26</t>
  </si>
  <si>
    <t>D11-1</t>
  </si>
  <si>
    <t>Pic 27</t>
  </si>
  <si>
    <t>Pic 28</t>
  </si>
  <si>
    <t>1st Sign is R4-1, 2nd Sign is Pic 29</t>
  </si>
  <si>
    <t>Pic 30</t>
  </si>
  <si>
    <t>Pic 31</t>
  </si>
  <si>
    <t>1st Sign is Pic 33, 2nd Sign is R15-3P</t>
  </si>
  <si>
    <t>Pic 34</t>
  </si>
  <si>
    <t>Pic 35</t>
  </si>
  <si>
    <t>Pic 36</t>
  </si>
  <si>
    <t>Pic 37</t>
  </si>
  <si>
    <t>Pic 38</t>
  </si>
  <si>
    <t>Pic 39</t>
  </si>
  <si>
    <t>??????</t>
  </si>
  <si>
    <t>Pic 40</t>
  </si>
  <si>
    <t>Pic 41</t>
  </si>
  <si>
    <t>Pic 42</t>
  </si>
  <si>
    <t>W2 - X12 Blind Driveway Ahead</t>
  </si>
  <si>
    <t>Pic 43</t>
  </si>
  <si>
    <t>Pic 44</t>
  </si>
  <si>
    <t>Pic 45</t>
  </si>
  <si>
    <t>Pic 46</t>
  </si>
  <si>
    <t>Pic 47</t>
  </si>
  <si>
    <t>Pic 48</t>
  </si>
  <si>
    <t>Pic 49</t>
  </si>
  <si>
    <t>Pic 50</t>
  </si>
  <si>
    <t>W2 - X1 Blind Driveway Ahead</t>
  </si>
  <si>
    <t>2nd Sign W20 - 100P [200 feet]</t>
  </si>
  <si>
    <t>Pic 51</t>
  </si>
  <si>
    <t>Pic 52</t>
  </si>
  <si>
    <t>1st Sign D11-1, 2nd Sign is Pic 53</t>
  </si>
  <si>
    <t>Pic 54</t>
  </si>
  <si>
    <t>Pic 55</t>
  </si>
  <si>
    <t>Both Signs are Pic 56</t>
  </si>
  <si>
    <t>Pic 57</t>
  </si>
  <si>
    <t>Pic 58</t>
  </si>
  <si>
    <t>Pic 59</t>
  </si>
  <si>
    <t>Pic 60</t>
  </si>
  <si>
    <t>1st Sign is D11-1, 2nd Sign is M7-1</t>
  </si>
  <si>
    <t xml:space="preserve">Pic 1 </t>
  </si>
  <si>
    <t xml:space="preserve">Pic 2 </t>
  </si>
  <si>
    <t xml:space="preserve">Pic 3 </t>
  </si>
  <si>
    <t xml:space="preserve">Pic 4 </t>
  </si>
  <si>
    <t xml:space="preserve">Pic 6 </t>
  </si>
  <si>
    <t xml:space="preserve">Pic 7 </t>
  </si>
  <si>
    <t xml:space="preserve">Pic 8 </t>
  </si>
  <si>
    <t xml:space="preserve">Pic 9 </t>
  </si>
  <si>
    <t xml:space="preserve">Pic 10 </t>
  </si>
  <si>
    <t xml:space="preserve">Pic 11 </t>
  </si>
  <si>
    <t>OBJECT ID</t>
  </si>
  <si>
    <t>Material 2</t>
  </si>
  <si>
    <t>Direction 2</t>
  </si>
  <si>
    <t>Size 3</t>
  </si>
  <si>
    <t>Size 4</t>
  </si>
  <si>
    <t>MUTCD 2</t>
  </si>
  <si>
    <t>Install Date</t>
  </si>
  <si>
    <t>Unknown</t>
  </si>
  <si>
    <t>Support No.</t>
  </si>
  <si>
    <t>Area</t>
  </si>
  <si>
    <t>Pic 5 (PIC 5???)</t>
  </si>
  <si>
    <t>Pay for Each Sign</t>
  </si>
  <si>
    <t>Total Type D Signs</t>
  </si>
  <si>
    <t>Replace by Jan 1, 2015</t>
  </si>
  <si>
    <t>Replace by Jan 1, 2018</t>
  </si>
  <si>
    <t>Replace by 2021</t>
  </si>
  <si>
    <t>Replace by 2025</t>
  </si>
  <si>
    <t>Total Type C Square Footage for City</t>
  </si>
  <si>
    <t>Total Type C Square Footage (This Column)</t>
  </si>
  <si>
    <t>Type C Quantities</t>
  </si>
  <si>
    <t>Total</t>
  </si>
  <si>
    <t>Check</t>
  </si>
  <si>
    <t>S.F.</t>
  </si>
  <si>
    <t>#Posts</t>
  </si>
  <si>
    <t>New Posts</t>
  </si>
  <si>
    <t>#Type C Signs</t>
  </si>
  <si>
    <t>#Type D Signs</t>
  </si>
  <si>
    <t>Replacement Year</t>
  </si>
  <si>
    <t># Type C Signs to be Replaced</t>
  </si>
  <si>
    <t>Replacement Cost</t>
  </si>
  <si>
    <t># Type D Signs to be Replaced</t>
  </si>
  <si>
    <t>Post Replacement Cost</t>
  </si>
  <si>
    <t>POST REPLACEMENT COST</t>
  </si>
  <si>
    <t># Posts to be Replaced</t>
  </si>
  <si>
    <t>2012-2014</t>
  </si>
  <si>
    <t>2015-2017</t>
  </si>
  <si>
    <t>Total Cost</t>
  </si>
  <si>
    <t xml:space="preserve">HIP TYPE D SIGN REPLACEMENT COST </t>
  </si>
  <si>
    <t>4% Assumed Annual Inflation</t>
  </si>
  <si>
    <t>HIP AVERAGE ANNUAL REPLACEMENT COST</t>
  </si>
  <si>
    <t>DG3 TYPE C SIGN REPLACEMENT COST</t>
  </si>
  <si>
    <t xml:space="preserve">DG3 TYPE D SIGN REPLACEMENT COST </t>
  </si>
  <si>
    <t>HIP Type C Sign Cost/S.F.</t>
  </si>
  <si>
    <t>HIP Type D Sign Cost (Each)</t>
  </si>
  <si>
    <t>DG3 Type C Sign Cost/S.F.</t>
  </si>
  <si>
    <t>DG3 Type D Sign Cost (Each)</t>
  </si>
  <si>
    <t>DG3 ANNUAL REPLACEMENT COST</t>
  </si>
  <si>
    <t>DG3 AVERAGE ANNUAL REPLACEMENT COST</t>
  </si>
  <si>
    <t>*2023</t>
  </si>
  <si>
    <t>*2016</t>
  </si>
  <si>
    <t>Unit Cost/S.F. of Panel</t>
  </si>
  <si>
    <t>Type C HIP</t>
  </si>
  <si>
    <t>Type D HIP</t>
  </si>
  <si>
    <t>Cost Per Sign</t>
  </si>
  <si>
    <t>Cost Per Post</t>
  </si>
  <si>
    <t>Type C DG3</t>
  </si>
  <si>
    <t>Type D DG3</t>
  </si>
  <si>
    <t>*Assuming all existing HIP signs are 5 years old and would be getting replaced in 2016 (10 year total life)</t>
  </si>
  <si>
    <t>** Assuming all existing DG3 signs are 2 years old and would be getting replaced in 2023 (15 year total life)</t>
  </si>
  <si>
    <t>HIP/DG3 TYPE C SIGN REPLACEMENT COST</t>
  </si>
  <si>
    <t>2012 HIP</t>
  </si>
  <si>
    <t>2012 DG3</t>
  </si>
  <si>
    <t>2013 HIP</t>
  </si>
  <si>
    <t>2013 DG3</t>
  </si>
  <si>
    <t>2014 HIP</t>
  </si>
  <si>
    <t>2014 DG3</t>
  </si>
  <si>
    <t>HIP Type C</t>
  </si>
  <si>
    <t>DG3 Type C</t>
  </si>
  <si>
    <t xml:space="preserve">HIP Type D  </t>
  </si>
  <si>
    <t>DG3 Type D</t>
  </si>
  <si>
    <t>TYPE C LIFE CYCLE SIGN COST</t>
  </si>
  <si>
    <t>TYPE D LIFE CYCLE SIGN COST</t>
  </si>
  <si>
    <t>Expected Life</t>
  </si>
  <si>
    <t>Average S.F. Cost Per Year</t>
  </si>
  <si>
    <t>Cost Per S.F.</t>
  </si>
  <si>
    <t>Average Cost Per Year</t>
  </si>
  <si>
    <t>Replacement Schedule</t>
  </si>
  <si>
    <t>Total Replacement Cost</t>
  </si>
  <si>
    <t>Average Annual Cost</t>
  </si>
  <si>
    <t>Replacement Duration (Years)</t>
  </si>
  <si>
    <t>HIP/DG3 ANNUAL REPLACEMENT COST</t>
  </si>
  <si>
    <t>HIP/DG3 AVERAGE ANNUAL REPLACEMENT COST</t>
  </si>
  <si>
    <t>SIGN PANEL PROBLEMS</t>
  </si>
  <si>
    <t>SIGN POST PROBLEMS (DID NOT INCLUDE RUSTY OR LEANING POSTS)</t>
  </si>
  <si>
    <t>SIGNS (ENGINEER GRADE, UNKNOWN)</t>
  </si>
  <si>
    <t>WARNING AND REGULATORY (NOT DAMAGED)</t>
  </si>
  <si>
    <t>REMAINING SIGNS</t>
  </si>
  <si>
    <t>SIGN REPLACEMENT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</si>
</sst>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&quot;$&quot;#,##0"/>
    <numFmt numFmtId="165" formatCode="&quot;$&quot;#,##0.00"/>
    <numFmt numFmtId="166" formatCode="0.0000"/>
  </numFmts>
  <fonts count="7" x14ac:knownFonts="1"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b/>
      <sz val="12"/>
      <name val="MS Sans Serif"/>
      <family val="2"/>
    </font>
    <font>
      <b/>
      <sz val="8.5"/>
      <name val="MS Sans Serif"/>
      <family val="2"/>
    </font>
    <font>
      <b/>
      <sz val="13.5"/>
      <name val="MS Sans Serif"/>
      <family val="2"/>
    </font>
    <font>
      <sz val="10"/>
      <color rgb="FFFF0000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3" borderId="1" xfId="0" applyFill="1" applyBorder="1"/>
    <xf numFmtId="0" fontId="0" fillId="6" borderId="1" xfId="0" applyFill="1" applyBorder="1"/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left"/>
    </xf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right"/>
    </xf>
    <xf numFmtId="2" fontId="1" fillId="6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0" fillId="6" borderId="0" xfId="0" applyFill="1" applyAlignment="1">
      <alignment horizontal="center"/>
    </xf>
    <xf numFmtId="0" fontId="6" fillId="6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5" fontId="0" fillId="0" borderId="0" xfId="0" applyNumberForma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6" borderId="3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1" fontId="0" fillId="6" borderId="10" xfId="0" applyNumberForma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0" fillId="0" borderId="0" xfId="0" applyNumberFormat="1"/>
    <xf numFmtId="166" fontId="0" fillId="0" borderId="0" xfId="0" applyNumberFormat="1"/>
    <xf numFmtId="0" fontId="1" fillId="6" borderId="11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right"/>
    </xf>
    <xf numFmtId="0" fontId="0" fillId="6" borderId="0" xfId="0" applyFill="1"/>
    <xf numFmtId="0" fontId="6" fillId="0" borderId="0" xfId="0" applyFont="1"/>
    <xf numFmtId="0" fontId="1" fillId="0" borderId="12" xfId="0" applyFont="1" applyBorder="1" applyAlignment="1">
      <alignment horizontal="center"/>
    </xf>
    <xf numFmtId="165" fontId="0" fillId="6" borderId="12" xfId="0" applyNumberFormat="1" applyFont="1" applyFill="1" applyBorder="1" applyAlignment="1">
      <alignment horizontal="center"/>
    </xf>
    <xf numFmtId="165" fontId="0" fillId="6" borderId="13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6" borderId="11" xfId="0" applyNumberFormat="1" applyFont="1" applyFill="1" applyBorder="1" applyAlignment="1">
      <alignment horizontal="center"/>
    </xf>
    <xf numFmtId="164" fontId="0" fillId="6" borderId="17" xfId="0" applyNumberFormat="1" applyFont="1" applyFill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1" fillId="6" borderId="18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164" fontId="1" fillId="6" borderId="2" xfId="0" applyNumberFormat="1" applyFont="1" applyFill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6" borderId="14" xfId="0" applyNumberFormat="1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165" fontId="0" fillId="6" borderId="15" xfId="0" applyNumberFormat="1" applyFill="1" applyBorder="1" applyAlignment="1">
      <alignment horizontal="center"/>
    </xf>
    <xf numFmtId="164" fontId="0" fillId="6" borderId="6" xfId="0" applyNumberForma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165" fontId="0" fillId="6" borderId="16" xfId="0" applyNumberFormat="1" applyFill="1" applyBorder="1" applyAlignment="1">
      <alignment horizontal="center"/>
    </xf>
    <xf numFmtId="164" fontId="0" fillId="6" borderId="7" xfId="0" applyNumberForma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165" fontId="1" fillId="6" borderId="0" xfId="0" applyNumberFormat="1" applyFont="1" applyFill="1" applyBorder="1" applyAlignment="1">
      <alignment horizontal="center"/>
    </xf>
    <xf numFmtId="8" fontId="0" fillId="6" borderId="15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2" borderId="1" xfId="0" applyFill="1" applyBorder="1"/>
    <xf numFmtId="2" fontId="0" fillId="6" borderId="1" xfId="0" applyNumberFormat="1" applyFill="1" applyBorder="1" applyAlignment="1">
      <alignment horizontal="center"/>
    </xf>
    <xf numFmtId="0" fontId="5" fillId="6" borderId="13" xfId="0" applyFont="1" applyFill="1" applyBorder="1" applyAlignment="1">
      <alignment horizontal="left" wrapText="1"/>
    </xf>
    <xf numFmtId="0" fontId="5" fillId="6" borderId="0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5" fillId="0" borderId="13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1" fillId="6" borderId="8" xfId="0" applyFont="1" applyFill="1" applyBorder="1" applyAlignment="1">
      <alignment horizontal="right"/>
    </xf>
    <xf numFmtId="0" fontId="1" fillId="6" borderId="20" xfId="0" applyFont="1" applyFill="1" applyBorder="1" applyAlignment="1">
      <alignment horizontal="righ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20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756"/>
  <sheetViews>
    <sheetView tabSelected="1" zoomScaleNormal="100" workbookViewId="0">
      <selection sqref="A1:A2"/>
    </sheetView>
  </sheetViews>
  <sheetFormatPr defaultRowHeight="12.75" x14ac:dyDescent="0.2"/>
  <cols>
    <col min="1" max="1" width="20.7109375" customWidth="1"/>
    <col min="2" max="2" width="6.7109375" style="2" customWidth="1"/>
    <col min="3" max="3" width="9.140625" style="2" customWidth="1"/>
    <col min="4" max="4" width="11.7109375" style="2" customWidth="1"/>
    <col min="5" max="5" width="7.140625" style="2" customWidth="1"/>
    <col min="6" max="6" width="17.85546875" style="2" customWidth="1"/>
    <col min="7" max="7" width="7.7109375" style="2" customWidth="1"/>
    <col min="8" max="8" width="5.140625" style="2" customWidth="1"/>
    <col min="9" max="9" width="5" style="2" customWidth="1"/>
    <col min="10" max="10" width="9.42578125" style="2" customWidth="1"/>
    <col min="11" max="11" width="10.85546875" style="2" customWidth="1"/>
    <col min="12" max="12" width="20.42578125" style="2" customWidth="1"/>
    <col min="13" max="13" width="16" style="2" customWidth="1"/>
    <col min="14" max="15" width="6.140625" style="2" customWidth="1"/>
    <col min="16" max="16" width="6.5703125" style="2" customWidth="1"/>
    <col min="17" max="17" width="10.5703125" style="2" customWidth="1"/>
    <col min="18" max="18" width="17.5703125" style="2" customWidth="1"/>
    <col min="19" max="19" width="6.85546875" style="2" customWidth="1"/>
    <col min="20" max="20" width="5.28515625" style="2" customWidth="1"/>
    <col min="21" max="21" width="5" style="2" customWidth="1"/>
    <col min="22" max="22" width="9.42578125" style="2" customWidth="1"/>
    <col min="23" max="23" width="9.85546875" customWidth="1"/>
    <col min="24" max="24" width="31.85546875" customWidth="1"/>
    <col min="25" max="25" width="17" customWidth="1"/>
    <col min="26" max="26" width="12.28515625" customWidth="1"/>
    <col min="27" max="27" width="13.7109375" customWidth="1"/>
    <col min="28" max="28" width="9.140625" customWidth="1"/>
    <col min="29" max="29" width="11.42578125" customWidth="1"/>
    <col min="30" max="30" width="10.42578125" customWidth="1"/>
    <col min="31" max="31" width="11" customWidth="1"/>
  </cols>
  <sheetData>
    <row r="1" spans="1:35" ht="12.75" customHeight="1" x14ac:dyDescent="0.2">
      <c r="A1" s="99" t="s">
        <v>1058</v>
      </c>
      <c r="B1" s="106" t="s">
        <v>971</v>
      </c>
      <c r="C1" s="101" t="s">
        <v>0</v>
      </c>
      <c r="D1" s="101" t="s">
        <v>1</v>
      </c>
      <c r="E1" s="101" t="s">
        <v>2</v>
      </c>
      <c r="F1" s="101" t="s">
        <v>3</v>
      </c>
      <c r="G1" s="101" t="s">
        <v>4</v>
      </c>
      <c r="H1" s="101" t="s">
        <v>5</v>
      </c>
      <c r="I1" s="101" t="s">
        <v>6</v>
      </c>
      <c r="J1" s="102" t="s">
        <v>980</v>
      </c>
      <c r="K1" s="107" t="s">
        <v>982</v>
      </c>
      <c r="L1" s="101" t="s">
        <v>7</v>
      </c>
      <c r="M1" s="101" t="s">
        <v>8</v>
      </c>
      <c r="N1" s="106" t="s">
        <v>979</v>
      </c>
      <c r="O1" s="107" t="s">
        <v>995</v>
      </c>
      <c r="P1" s="107" t="s">
        <v>976</v>
      </c>
      <c r="Q1" s="101" t="s">
        <v>9</v>
      </c>
      <c r="R1" s="101" t="s">
        <v>972</v>
      </c>
      <c r="S1" s="107" t="s">
        <v>973</v>
      </c>
      <c r="T1" s="101" t="s">
        <v>974</v>
      </c>
      <c r="U1" s="101" t="s">
        <v>975</v>
      </c>
      <c r="V1" s="102" t="s">
        <v>980</v>
      </c>
      <c r="W1" s="101" t="s">
        <v>977</v>
      </c>
      <c r="X1" s="101" t="s">
        <v>10</v>
      </c>
      <c r="Y1" s="3" t="s">
        <v>11</v>
      </c>
      <c r="Z1" s="3" t="s">
        <v>12</v>
      </c>
      <c r="AA1" s="3" t="s">
        <v>13</v>
      </c>
      <c r="AB1" s="3" t="s">
        <v>14</v>
      </c>
      <c r="AC1" s="3" t="s">
        <v>15</v>
      </c>
      <c r="AD1" s="3" t="s">
        <v>16</v>
      </c>
      <c r="AE1" s="3" t="s">
        <v>17</v>
      </c>
      <c r="AF1" s="3" t="s">
        <v>18</v>
      </c>
      <c r="AG1" s="3" t="s">
        <v>19</v>
      </c>
      <c r="AH1" s="3" t="s">
        <v>20</v>
      </c>
      <c r="AI1" s="3" t="s">
        <v>21</v>
      </c>
    </row>
    <row r="2" spans="1:35" x14ac:dyDescent="0.2">
      <c r="A2" s="100"/>
      <c r="B2" s="109"/>
      <c r="C2" s="101"/>
      <c r="D2" s="101"/>
      <c r="E2" s="101"/>
      <c r="F2" s="101"/>
      <c r="G2" s="101"/>
      <c r="H2" s="101"/>
      <c r="I2" s="101"/>
      <c r="J2" s="103"/>
      <c r="K2" s="108"/>
      <c r="L2" s="101"/>
      <c r="M2" s="101"/>
      <c r="N2" s="106"/>
      <c r="O2" s="108"/>
      <c r="P2" s="108"/>
      <c r="Q2" s="101"/>
      <c r="R2" s="101"/>
      <c r="S2" s="108"/>
      <c r="T2" s="101"/>
      <c r="U2" s="101"/>
      <c r="V2" s="103"/>
      <c r="W2" s="101"/>
      <c r="X2" s="101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9.5" x14ac:dyDescent="0.35">
      <c r="A3" s="26"/>
      <c r="B3" s="104" t="s">
        <v>1053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</row>
    <row r="4" spans="1:35" x14ac:dyDescent="0.2">
      <c r="A4" s="26">
        <v>1</v>
      </c>
      <c r="B4" s="43">
        <v>5</v>
      </c>
      <c r="C4" s="43" t="s">
        <v>33</v>
      </c>
      <c r="D4" s="43" t="s">
        <v>48</v>
      </c>
      <c r="E4" s="43" t="s">
        <v>35</v>
      </c>
      <c r="F4" s="43" t="s">
        <v>25</v>
      </c>
      <c r="G4" s="43" t="s">
        <v>26</v>
      </c>
      <c r="H4" s="43" t="s">
        <v>36</v>
      </c>
      <c r="I4" s="43" t="s">
        <v>37</v>
      </c>
      <c r="J4" s="96"/>
      <c r="K4" s="96">
        <f t="shared" ref="K4:K35" si="0">IF(C4="D3-X1",1,0)</f>
        <v>1</v>
      </c>
      <c r="L4" s="43" t="s">
        <v>38</v>
      </c>
      <c r="M4" s="43" t="s">
        <v>39</v>
      </c>
      <c r="N4" s="43">
        <v>1</v>
      </c>
      <c r="O4" s="43">
        <v>0</v>
      </c>
      <c r="P4" s="43" t="s">
        <v>33</v>
      </c>
      <c r="Q4" s="43" t="s">
        <v>34</v>
      </c>
      <c r="R4" s="43" t="s">
        <v>25</v>
      </c>
      <c r="S4" s="43" t="s">
        <v>40</v>
      </c>
      <c r="T4" s="43" t="s">
        <v>36</v>
      </c>
      <c r="U4" s="43" t="s">
        <v>37</v>
      </c>
      <c r="V4" s="96"/>
      <c r="W4" s="15"/>
      <c r="X4" s="15"/>
      <c r="Y4" s="51" t="s">
        <v>54</v>
      </c>
      <c r="Z4" s="51">
        <v>0.32058332681655882</v>
      </c>
      <c r="AA4" s="51">
        <v>0.32058332681655882</v>
      </c>
      <c r="AB4" s="51">
        <v>1.981225848197937</v>
      </c>
      <c r="AC4" s="51">
        <v>8</v>
      </c>
      <c r="AD4" s="51" t="s">
        <v>55</v>
      </c>
      <c r="AE4" s="51" t="s">
        <v>32</v>
      </c>
      <c r="AF4" s="51">
        <v>2</v>
      </c>
      <c r="AG4" s="51">
        <v>1.2716189622879028</v>
      </c>
      <c r="AH4" s="51">
        <v>473855.67889381142</v>
      </c>
      <c r="AI4" s="51">
        <v>229543.7049641498</v>
      </c>
    </row>
    <row r="5" spans="1:35" x14ac:dyDescent="0.2">
      <c r="A5" s="26">
        <v>2</v>
      </c>
      <c r="B5" s="43">
        <v>14</v>
      </c>
      <c r="C5" s="43" t="s">
        <v>33</v>
      </c>
      <c r="D5" s="43" t="s">
        <v>48</v>
      </c>
      <c r="E5" s="43" t="s">
        <v>35</v>
      </c>
      <c r="F5" s="43" t="s">
        <v>25</v>
      </c>
      <c r="G5" s="43" t="s">
        <v>26</v>
      </c>
      <c r="H5" s="43" t="s">
        <v>36</v>
      </c>
      <c r="I5" s="43" t="s">
        <v>37</v>
      </c>
      <c r="J5" s="96"/>
      <c r="K5" s="96">
        <f t="shared" si="0"/>
        <v>1</v>
      </c>
      <c r="L5" s="43" t="s">
        <v>38</v>
      </c>
      <c r="M5" s="43" t="s">
        <v>78</v>
      </c>
      <c r="N5" s="43">
        <v>1</v>
      </c>
      <c r="O5" s="43">
        <v>1</v>
      </c>
      <c r="P5" s="43" t="s">
        <v>33</v>
      </c>
      <c r="Q5" s="43" t="s">
        <v>34</v>
      </c>
      <c r="R5" s="43" t="s">
        <v>25</v>
      </c>
      <c r="S5" s="43" t="s">
        <v>44</v>
      </c>
      <c r="T5" s="43" t="s">
        <v>36</v>
      </c>
      <c r="U5" s="43" t="s">
        <v>37</v>
      </c>
      <c r="V5" s="96"/>
      <c r="W5" s="15"/>
      <c r="X5" s="15"/>
      <c r="Y5" s="51" t="s">
        <v>79</v>
      </c>
      <c r="Z5" s="51">
        <v>1.6818400987185684</v>
      </c>
      <c r="AA5" s="51">
        <v>1.6818400987185684</v>
      </c>
      <c r="AB5" s="51">
        <v>2.643141508102417</v>
      </c>
      <c r="AC5" s="51">
        <v>6</v>
      </c>
      <c r="AD5" s="51" t="s">
        <v>80</v>
      </c>
      <c r="AE5" s="51" t="s">
        <v>32</v>
      </c>
      <c r="AF5" s="51">
        <v>2</v>
      </c>
      <c r="AG5" s="51">
        <v>1.3675401210784912</v>
      </c>
      <c r="AH5" s="51">
        <v>471284.75210776436</v>
      </c>
      <c r="AI5" s="51">
        <v>227523.46910762571</v>
      </c>
    </row>
    <row r="6" spans="1:35" x14ac:dyDescent="0.2">
      <c r="A6" s="26">
        <v>3</v>
      </c>
      <c r="B6" s="43">
        <v>4</v>
      </c>
      <c r="C6" s="43" t="s">
        <v>47</v>
      </c>
      <c r="D6" s="43" t="s">
        <v>48</v>
      </c>
      <c r="E6" s="43" t="s">
        <v>24</v>
      </c>
      <c r="F6" s="43" t="s">
        <v>25</v>
      </c>
      <c r="G6" s="43" t="s">
        <v>40</v>
      </c>
      <c r="H6" s="43" t="s">
        <v>49</v>
      </c>
      <c r="I6" s="43" t="s">
        <v>49</v>
      </c>
      <c r="J6" s="96">
        <f t="shared" ref="J6:J11" si="1">H6*I6/144</f>
        <v>2.25</v>
      </c>
      <c r="K6" s="96">
        <f t="shared" si="0"/>
        <v>0</v>
      </c>
      <c r="L6" s="43" t="s">
        <v>50</v>
      </c>
      <c r="M6" s="43" t="s">
        <v>51</v>
      </c>
      <c r="N6" s="43">
        <v>1</v>
      </c>
      <c r="O6" s="43">
        <v>1</v>
      </c>
      <c r="P6" s="43"/>
      <c r="Q6" s="43"/>
      <c r="R6" s="43"/>
      <c r="S6" s="43"/>
      <c r="T6" s="43"/>
      <c r="U6" s="43"/>
      <c r="V6" s="96">
        <f t="shared" ref="V6:V11" si="2">T6*U6/144</f>
        <v>0</v>
      </c>
      <c r="W6" s="15"/>
      <c r="X6" s="15" t="s">
        <v>961</v>
      </c>
      <c r="Y6" s="51" t="s">
        <v>52</v>
      </c>
      <c r="Z6" s="51">
        <v>0.87567275101384989</v>
      </c>
      <c r="AA6" s="51">
        <v>0.87567275101384989</v>
      </c>
      <c r="AB6" s="51">
        <v>1.9933626651763916</v>
      </c>
      <c r="AC6" s="51">
        <v>7</v>
      </c>
      <c r="AD6" s="51" t="s">
        <v>53</v>
      </c>
      <c r="AE6" s="51" t="s">
        <v>32</v>
      </c>
      <c r="AF6" s="51">
        <v>2</v>
      </c>
      <c r="AG6" s="51">
        <v>1.3097540140151978</v>
      </c>
      <c r="AH6" s="51">
        <v>473798.3411051805</v>
      </c>
      <c r="AI6" s="51">
        <v>230819.8329044214</v>
      </c>
    </row>
    <row r="7" spans="1:35" x14ac:dyDescent="0.2">
      <c r="A7" s="26">
        <v>4</v>
      </c>
      <c r="B7" s="43">
        <v>98</v>
      </c>
      <c r="C7" s="43" t="s">
        <v>47</v>
      </c>
      <c r="D7" s="43" t="s">
        <v>48</v>
      </c>
      <c r="E7" s="43" t="s">
        <v>24</v>
      </c>
      <c r="F7" s="43" t="s">
        <v>25</v>
      </c>
      <c r="G7" s="43" t="s">
        <v>44</v>
      </c>
      <c r="H7" s="43" t="s">
        <v>27</v>
      </c>
      <c r="I7" s="43" t="s">
        <v>27</v>
      </c>
      <c r="J7" s="96">
        <f t="shared" si="1"/>
        <v>6.25</v>
      </c>
      <c r="K7" s="96">
        <f t="shared" si="0"/>
        <v>0</v>
      </c>
      <c r="L7" s="43" t="s">
        <v>28</v>
      </c>
      <c r="M7" s="43" t="s">
        <v>29</v>
      </c>
      <c r="N7" s="43">
        <v>1</v>
      </c>
      <c r="O7" s="43">
        <v>1</v>
      </c>
      <c r="P7" s="43"/>
      <c r="Q7" s="43"/>
      <c r="R7" s="43"/>
      <c r="S7" s="43"/>
      <c r="T7" s="43"/>
      <c r="U7" s="43"/>
      <c r="V7" s="96">
        <f t="shared" si="2"/>
        <v>0</v>
      </c>
      <c r="W7" s="15"/>
      <c r="X7" s="15" t="s">
        <v>897</v>
      </c>
      <c r="Y7" s="51" t="s">
        <v>261</v>
      </c>
      <c r="Z7" s="51">
        <v>0.19952812910079959</v>
      </c>
      <c r="AA7" s="51">
        <v>0.19952812910079959</v>
      </c>
      <c r="AB7" s="51">
        <v>2.850388765335083</v>
      </c>
      <c r="AC7" s="51">
        <v>7</v>
      </c>
      <c r="AD7" s="51" t="s">
        <v>262</v>
      </c>
      <c r="AE7" s="51" t="s">
        <v>254</v>
      </c>
      <c r="AF7" s="51">
        <v>2</v>
      </c>
      <c r="AG7" s="51">
        <v>1.3975131511688232</v>
      </c>
      <c r="AH7" s="51">
        <v>463301.43003674719</v>
      </c>
      <c r="AI7" s="51">
        <v>233241.792918272</v>
      </c>
    </row>
    <row r="8" spans="1:35" x14ac:dyDescent="0.2">
      <c r="A8" s="26">
        <v>5</v>
      </c>
      <c r="B8" s="43">
        <v>251</v>
      </c>
      <c r="C8" s="43" t="s">
        <v>47</v>
      </c>
      <c r="D8" s="43" t="s">
        <v>48</v>
      </c>
      <c r="E8" s="43" t="s">
        <v>24</v>
      </c>
      <c r="F8" s="43" t="s">
        <v>25</v>
      </c>
      <c r="G8" s="43" t="s">
        <v>40</v>
      </c>
      <c r="H8" s="43" t="s">
        <v>61</v>
      </c>
      <c r="I8" s="43" t="s">
        <v>73</v>
      </c>
      <c r="J8" s="96">
        <f t="shared" si="1"/>
        <v>0.75</v>
      </c>
      <c r="K8" s="96">
        <f t="shared" si="0"/>
        <v>0</v>
      </c>
      <c r="L8" s="43" t="s">
        <v>28</v>
      </c>
      <c r="M8" s="43" t="s">
        <v>29</v>
      </c>
      <c r="N8" s="43">
        <v>1</v>
      </c>
      <c r="O8" s="43">
        <v>1</v>
      </c>
      <c r="P8" s="43"/>
      <c r="Q8" s="43"/>
      <c r="R8" s="43"/>
      <c r="S8" s="43"/>
      <c r="T8" s="43"/>
      <c r="U8" s="43"/>
      <c r="V8" s="96">
        <f t="shared" si="2"/>
        <v>0</v>
      </c>
      <c r="W8" s="15"/>
      <c r="X8" s="15" t="s">
        <v>929</v>
      </c>
      <c r="Y8" s="51" t="s">
        <v>573</v>
      </c>
      <c r="Z8" s="51">
        <v>0.31795664310455313</v>
      </c>
      <c r="AA8" s="51">
        <v>0.31795664310455313</v>
      </c>
      <c r="AB8" s="51">
        <v>2.6839463710784912</v>
      </c>
      <c r="AC8" s="51">
        <v>6</v>
      </c>
      <c r="AD8" s="51" t="s">
        <v>574</v>
      </c>
      <c r="AE8" s="51" t="s">
        <v>568</v>
      </c>
      <c r="AF8" s="51">
        <v>2</v>
      </c>
      <c r="AG8" s="51">
        <v>1.4152979850769043</v>
      </c>
      <c r="AH8" s="51">
        <v>487347.09032530803</v>
      </c>
      <c r="AI8" s="51">
        <v>232049.61460401604</v>
      </c>
    </row>
    <row r="9" spans="1:35" x14ac:dyDescent="0.2">
      <c r="A9" s="26">
        <v>6</v>
      </c>
      <c r="B9" s="43">
        <v>299</v>
      </c>
      <c r="C9" s="43" t="s">
        <v>47</v>
      </c>
      <c r="D9" s="43" t="s">
        <v>48</v>
      </c>
      <c r="E9" s="43" t="s">
        <v>24</v>
      </c>
      <c r="F9" s="43" t="s">
        <v>25</v>
      </c>
      <c r="G9" s="43" t="s">
        <v>40</v>
      </c>
      <c r="H9" s="43" t="s">
        <v>27</v>
      </c>
      <c r="I9" s="43" t="s">
        <v>27</v>
      </c>
      <c r="J9" s="96">
        <f t="shared" si="1"/>
        <v>6.25</v>
      </c>
      <c r="K9" s="96">
        <f t="shared" si="0"/>
        <v>0</v>
      </c>
      <c r="L9" s="43" t="s">
        <v>28</v>
      </c>
      <c r="M9" s="43" t="s">
        <v>29</v>
      </c>
      <c r="N9" s="43">
        <v>1</v>
      </c>
      <c r="O9" s="43">
        <v>1</v>
      </c>
      <c r="P9" s="43"/>
      <c r="Q9" s="43"/>
      <c r="R9" s="43"/>
      <c r="S9" s="43"/>
      <c r="T9" s="43"/>
      <c r="U9" s="43"/>
      <c r="V9" s="96">
        <f t="shared" si="2"/>
        <v>0</v>
      </c>
      <c r="W9" s="15"/>
      <c r="X9" s="15" t="s">
        <v>936</v>
      </c>
      <c r="Y9" s="51" t="s">
        <v>647</v>
      </c>
      <c r="Z9" s="51">
        <v>0.19726139903068537</v>
      </c>
      <c r="AA9" s="51">
        <v>0.19726139903068537</v>
      </c>
      <c r="AB9" s="51">
        <v>1.7503315210342407</v>
      </c>
      <c r="AC9" s="51">
        <v>8</v>
      </c>
      <c r="AD9" s="51" t="s">
        <v>376</v>
      </c>
      <c r="AE9" s="51" t="s">
        <v>568</v>
      </c>
      <c r="AF9" s="51">
        <v>2</v>
      </c>
      <c r="AG9" s="51">
        <v>0.98343783617019653</v>
      </c>
      <c r="AH9" s="51">
        <v>480500.9944877954</v>
      </c>
      <c r="AI9" s="51">
        <v>225376.84725163219</v>
      </c>
    </row>
    <row r="10" spans="1:35" x14ac:dyDescent="0.2">
      <c r="A10" s="26">
        <v>7</v>
      </c>
      <c r="B10" s="43">
        <v>64</v>
      </c>
      <c r="C10" s="43" t="s">
        <v>100</v>
      </c>
      <c r="D10" s="43" t="s">
        <v>48</v>
      </c>
      <c r="E10" s="43" t="s">
        <v>24</v>
      </c>
      <c r="F10" s="43" t="s">
        <v>25</v>
      </c>
      <c r="G10" s="43" t="s">
        <v>40</v>
      </c>
      <c r="H10" s="43" t="s">
        <v>49</v>
      </c>
      <c r="I10" s="43" t="s">
        <v>61</v>
      </c>
      <c r="J10" s="96">
        <f t="shared" si="1"/>
        <v>1.5</v>
      </c>
      <c r="K10" s="96">
        <f t="shared" si="0"/>
        <v>0</v>
      </c>
      <c r="L10" s="43" t="s">
        <v>28</v>
      </c>
      <c r="M10" s="43" t="s">
        <v>29</v>
      </c>
      <c r="N10" s="43">
        <v>1</v>
      </c>
      <c r="O10" s="43">
        <v>1</v>
      </c>
      <c r="P10" s="43"/>
      <c r="Q10" s="43"/>
      <c r="R10" s="43"/>
      <c r="S10" s="43"/>
      <c r="T10" s="43"/>
      <c r="U10" s="43"/>
      <c r="V10" s="96">
        <f t="shared" si="2"/>
        <v>0</v>
      </c>
      <c r="W10" s="15"/>
      <c r="X10" s="15"/>
      <c r="Y10" s="51" t="s">
        <v>183</v>
      </c>
      <c r="Z10" s="51">
        <v>0.43450085163116459</v>
      </c>
      <c r="AA10" s="51">
        <v>0.43450085163116459</v>
      </c>
      <c r="AB10" s="51">
        <v>3.6523091793060303</v>
      </c>
      <c r="AC10" s="51">
        <v>5</v>
      </c>
      <c r="AD10" s="51" t="s">
        <v>184</v>
      </c>
      <c r="AE10" s="51" t="s">
        <v>32</v>
      </c>
      <c r="AF10" s="51">
        <v>2</v>
      </c>
      <c r="AG10" s="51">
        <v>1.5890016555786133</v>
      </c>
      <c r="AH10" s="51">
        <v>466591.85960055591</v>
      </c>
      <c r="AI10" s="51">
        <v>227872.03089878964</v>
      </c>
    </row>
    <row r="11" spans="1:35" x14ac:dyDescent="0.2">
      <c r="A11" s="26">
        <v>8</v>
      </c>
      <c r="B11" s="43">
        <v>375</v>
      </c>
      <c r="C11" s="43" t="s">
        <v>276</v>
      </c>
      <c r="D11" s="43" t="s">
        <v>48</v>
      </c>
      <c r="E11" s="43" t="s">
        <v>24</v>
      </c>
      <c r="F11" s="43" t="s">
        <v>25</v>
      </c>
      <c r="G11" s="43" t="s">
        <v>44</v>
      </c>
      <c r="H11" s="43" t="s">
        <v>36</v>
      </c>
      <c r="I11" s="43" t="s">
        <v>277</v>
      </c>
      <c r="J11" s="96">
        <f t="shared" si="1"/>
        <v>8</v>
      </c>
      <c r="K11" s="96">
        <f t="shared" si="0"/>
        <v>0</v>
      </c>
      <c r="L11" s="43" t="s">
        <v>28</v>
      </c>
      <c r="M11" s="43" t="s">
        <v>29</v>
      </c>
      <c r="N11" s="43">
        <v>2</v>
      </c>
      <c r="O11" s="43">
        <v>1</v>
      </c>
      <c r="P11" s="43"/>
      <c r="Q11" s="43"/>
      <c r="R11" s="43"/>
      <c r="S11" s="43"/>
      <c r="T11" s="43"/>
      <c r="U11" s="43"/>
      <c r="V11" s="96">
        <f t="shared" si="2"/>
        <v>0</v>
      </c>
      <c r="W11" s="15"/>
      <c r="X11" s="15"/>
      <c r="Y11" s="51" t="s">
        <v>784</v>
      </c>
      <c r="Z11" s="51">
        <v>0.34530639410018926</v>
      </c>
      <c r="AA11" s="51">
        <v>0.34530639410018926</v>
      </c>
      <c r="AB11" s="51">
        <v>2.158078670501709</v>
      </c>
      <c r="AC11" s="51">
        <v>8</v>
      </c>
      <c r="AD11" s="51" t="s">
        <v>785</v>
      </c>
      <c r="AE11" s="51" t="s">
        <v>568</v>
      </c>
      <c r="AF11" s="51">
        <v>2</v>
      </c>
      <c r="AG11" s="51">
        <v>1.3139032125473022</v>
      </c>
      <c r="AH11" s="51">
        <v>481754.51392190391</v>
      </c>
      <c r="AI11" s="51">
        <v>210842.79847491224</v>
      </c>
    </row>
    <row r="12" spans="1:35" x14ac:dyDescent="0.2">
      <c r="A12" s="26">
        <v>9</v>
      </c>
      <c r="B12" s="43">
        <v>266</v>
      </c>
      <c r="C12" s="43" t="s">
        <v>33</v>
      </c>
      <c r="D12" s="43" t="s">
        <v>67</v>
      </c>
      <c r="E12" s="43" t="s">
        <v>35</v>
      </c>
      <c r="F12" s="43" t="s">
        <v>25</v>
      </c>
      <c r="G12" s="43" t="s">
        <v>58</v>
      </c>
      <c r="H12" s="43" t="s">
        <v>36</v>
      </c>
      <c r="I12" s="43" t="s">
        <v>37</v>
      </c>
      <c r="J12" s="96"/>
      <c r="K12" s="96">
        <f t="shared" si="0"/>
        <v>1</v>
      </c>
      <c r="L12" s="43" t="s">
        <v>38</v>
      </c>
      <c r="M12" s="43" t="s">
        <v>34</v>
      </c>
      <c r="N12" s="43">
        <v>1</v>
      </c>
      <c r="O12" s="43">
        <v>0</v>
      </c>
      <c r="P12" s="43" t="s">
        <v>33</v>
      </c>
      <c r="Q12" s="43" t="s">
        <v>23</v>
      </c>
      <c r="R12" s="43" t="s">
        <v>25</v>
      </c>
      <c r="S12" s="43" t="s">
        <v>40</v>
      </c>
      <c r="T12" s="43" t="s">
        <v>36</v>
      </c>
      <c r="U12" s="43" t="s">
        <v>37</v>
      </c>
      <c r="V12" s="96"/>
      <c r="W12" s="15"/>
      <c r="X12" s="15"/>
      <c r="Y12" s="51" t="s">
        <v>597</v>
      </c>
      <c r="Z12" s="51">
        <v>0.2818222379684448</v>
      </c>
      <c r="AA12" s="51">
        <v>0.2818222379684448</v>
      </c>
      <c r="AB12" s="51">
        <v>2.1786575317382812</v>
      </c>
      <c r="AC12" s="51">
        <v>6</v>
      </c>
      <c r="AD12" s="51" t="s">
        <v>598</v>
      </c>
      <c r="AE12" s="51" t="s">
        <v>568</v>
      </c>
      <c r="AF12" s="51">
        <v>2</v>
      </c>
      <c r="AG12" s="51">
        <v>1.1935722827911377</v>
      </c>
      <c r="AH12" s="51">
        <v>480929.70698059892</v>
      </c>
      <c r="AI12" s="51">
        <v>227287.56574737988</v>
      </c>
    </row>
    <row r="13" spans="1:35" x14ac:dyDescent="0.2">
      <c r="A13" s="26">
        <v>10</v>
      </c>
      <c r="B13" s="43">
        <v>335</v>
      </c>
      <c r="C13" s="43" t="s">
        <v>47</v>
      </c>
      <c r="D13" s="43" t="s">
        <v>67</v>
      </c>
      <c r="E13" s="43" t="s">
        <v>24</v>
      </c>
      <c r="F13" s="43" t="s">
        <v>25</v>
      </c>
      <c r="G13" s="43" t="s">
        <v>58</v>
      </c>
      <c r="H13" s="43" t="s">
        <v>27</v>
      </c>
      <c r="I13" s="43" t="s">
        <v>27</v>
      </c>
      <c r="J13" s="96">
        <f t="shared" ref="J13:J24" si="3">H13*I13/144</f>
        <v>6.25</v>
      </c>
      <c r="K13" s="96">
        <f t="shared" si="0"/>
        <v>0</v>
      </c>
      <c r="L13" s="43" t="s">
        <v>28</v>
      </c>
      <c r="M13" s="43" t="s">
        <v>29</v>
      </c>
      <c r="N13" s="43">
        <v>1</v>
      </c>
      <c r="O13" s="43">
        <v>1</v>
      </c>
      <c r="P13" s="43"/>
      <c r="Q13" s="43"/>
      <c r="R13" s="43"/>
      <c r="S13" s="43"/>
      <c r="T13" s="43"/>
      <c r="U13" s="43"/>
      <c r="V13" s="96">
        <f t="shared" ref="V13:V24" si="4">T13*U13/144</f>
        <v>0</v>
      </c>
      <c r="W13" s="15"/>
      <c r="X13" s="15" t="s">
        <v>946</v>
      </c>
      <c r="Y13" s="51" t="s">
        <v>710</v>
      </c>
      <c r="Z13" s="51">
        <v>0.14751489758491518</v>
      </c>
      <c r="AA13" s="51">
        <v>0.14751489758491518</v>
      </c>
      <c r="AB13" s="51">
        <v>3.9546613693237305</v>
      </c>
      <c r="AC13" s="51">
        <v>5</v>
      </c>
      <c r="AD13" s="51" t="s">
        <v>711</v>
      </c>
      <c r="AE13" s="51" t="s">
        <v>568</v>
      </c>
      <c r="AF13" s="51">
        <v>2</v>
      </c>
      <c r="AG13" s="51">
        <v>1.6411131620407104</v>
      </c>
      <c r="AH13" s="51">
        <v>479213.2382088654</v>
      </c>
      <c r="AI13" s="51">
        <v>217848.97381113269</v>
      </c>
    </row>
    <row r="14" spans="1:35" x14ac:dyDescent="0.2">
      <c r="A14" s="26">
        <v>11</v>
      </c>
      <c r="B14" s="43">
        <v>83</v>
      </c>
      <c r="C14" s="43" t="s">
        <v>43</v>
      </c>
      <c r="D14" s="43" t="s">
        <v>67</v>
      </c>
      <c r="E14" s="43" t="s">
        <v>24</v>
      </c>
      <c r="F14" s="43" t="s">
        <v>25</v>
      </c>
      <c r="G14" s="43" t="s">
        <v>44</v>
      </c>
      <c r="H14" s="43" t="s">
        <v>27</v>
      </c>
      <c r="I14" s="43" t="s">
        <v>27</v>
      </c>
      <c r="J14" s="96">
        <f t="shared" si="3"/>
        <v>6.25</v>
      </c>
      <c r="K14" s="96">
        <f t="shared" si="0"/>
        <v>0</v>
      </c>
      <c r="L14" s="43" t="s">
        <v>28</v>
      </c>
      <c r="M14" s="43" t="s">
        <v>29</v>
      </c>
      <c r="N14" s="43">
        <v>1</v>
      </c>
      <c r="O14" s="43">
        <v>1</v>
      </c>
      <c r="P14" s="43"/>
      <c r="Q14" s="43"/>
      <c r="R14" s="43"/>
      <c r="S14" s="43"/>
      <c r="T14" s="43"/>
      <c r="U14" s="43"/>
      <c r="V14" s="96">
        <f t="shared" si="4"/>
        <v>0</v>
      </c>
      <c r="W14" s="15"/>
      <c r="X14" s="15"/>
      <c r="Y14" s="51" t="s">
        <v>226</v>
      </c>
      <c r="Z14" s="51">
        <v>0.17648838400840755</v>
      </c>
      <c r="AA14" s="51">
        <v>0.17648838400840755</v>
      </c>
      <c r="AB14" s="51">
        <v>2.4694657325744629</v>
      </c>
      <c r="AC14" s="51">
        <v>6</v>
      </c>
      <c r="AD14" s="51" t="s">
        <v>227</v>
      </c>
      <c r="AE14" s="51" t="s">
        <v>32</v>
      </c>
      <c r="AF14" s="51">
        <v>2</v>
      </c>
      <c r="AG14" s="51">
        <v>1.1936715841293335</v>
      </c>
      <c r="AH14" s="51">
        <v>470079.05091440381</v>
      </c>
      <c r="AI14" s="51">
        <v>235427.45369818053</v>
      </c>
    </row>
    <row r="15" spans="1:35" x14ac:dyDescent="0.2">
      <c r="A15" s="26">
        <v>12</v>
      </c>
      <c r="B15" s="43">
        <v>159</v>
      </c>
      <c r="C15" s="43" t="s">
        <v>43</v>
      </c>
      <c r="D15" s="43" t="s">
        <v>67</v>
      </c>
      <c r="E15" s="43" t="s">
        <v>24</v>
      </c>
      <c r="F15" s="43" t="s">
        <v>25</v>
      </c>
      <c r="G15" s="43" t="s">
        <v>26</v>
      </c>
      <c r="H15" s="43" t="s">
        <v>27</v>
      </c>
      <c r="I15" s="43" t="s">
        <v>27</v>
      </c>
      <c r="J15" s="96">
        <f t="shared" si="3"/>
        <v>6.25</v>
      </c>
      <c r="K15" s="96">
        <f t="shared" si="0"/>
        <v>0</v>
      </c>
      <c r="L15" s="43" t="s">
        <v>28</v>
      </c>
      <c r="M15" s="43" t="s">
        <v>29</v>
      </c>
      <c r="N15" s="43">
        <v>1</v>
      </c>
      <c r="O15" s="43">
        <v>1</v>
      </c>
      <c r="P15" s="43"/>
      <c r="Q15" s="43"/>
      <c r="R15" s="43"/>
      <c r="S15" s="43"/>
      <c r="T15" s="43"/>
      <c r="U15" s="43"/>
      <c r="V15" s="96">
        <f t="shared" si="4"/>
        <v>0</v>
      </c>
      <c r="W15" s="15"/>
      <c r="X15" s="15"/>
      <c r="Y15" s="51" t="s">
        <v>387</v>
      </c>
      <c r="Z15" s="51">
        <v>0.25698238372802734</v>
      </c>
      <c r="AA15" s="51">
        <v>0.25698238372802734</v>
      </c>
      <c r="AB15" s="51">
        <v>1.6292910575866699</v>
      </c>
      <c r="AC15" s="51">
        <v>10</v>
      </c>
      <c r="AD15" s="51" t="s">
        <v>388</v>
      </c>
      <c r="AE15" s="51" t="s">
        <v>254</v>
      </c>
      <c r="AF15" s="51">
        <v>2</v>
      </c>
      <c r="AG15" s="51">
        <v>0.88614511489868164</v>
      </c>
      <c r="AH15" s="51">
        <v>475512.96319925453</v>
      </c>
      <c r="AI15" s="51">
        <v>237379.88245055286</v>
      </c>
    </row>
    <row r="16" spans="1:35" x14ac:dyDescent="0.2">
      <c r="A16" s="26">
        <v>13</v>
      </c>
      <c r="B16" s="43">
        <v>177</v>
      </c>
      <c r="C16" s="43" t="s">
        <v>43</v>
      </c>
      <c r="D16" s="43" t="s">
        <v>67</v>
      </c>
      <c r="E16" s="43" t="s">
        <v>24</v>
      </c>
      <c r="F16" s="43" t="s">
        <v>25</v>
      </c>
      <c r="G16" s="43" t="s">
        <v>40</v>
      </c>
      <c r="H16" s="43" t="s">
        <v>27</v>
      </c>
      <c r="I16" s="43" t="s">
        <v>27</v>
      </c>
      <c r="J16" s="96">
        <f t="shared" si="3"/>
        <v>6.25</v>
      </c>
      <c r="K16" s="96">
        <f t="shared" si="0"/>
        <v>0</v>
      </c>
      <c r="L16" s="43" t="s">
        <v>28</v>
      </c>
      <c r="M16" s="43" t="s">
        <v>29</v>
      </c>
      <c r="N16" s="43">
        <v>1</v>
      </c>
      <c r="O16" s="43">
        <v>1</v>
      </c>
      <c r="P16" s="43"/>
      <c r="Q16" s="43"/>
      <c r="R16" s="43"/>
      <c r="S16" s="43"/>
      <c r="T16" s="43"/>
      <c r="U16" s="43"/>
      <c r="V16" s="96">
        <f t="shared" si="4"/>
        <v>0</v>
      </c>
      <c r="W16" s="15"/>
      <c r="X16" s="15"/>
      <c r="Y16" s="51" t="s">
        <v>425</v>
      </c>
      <c r="Z16" s="51">
        <v>0.21870927095413212</v>
      </c>
      <c r="AA16" s="51">
        <v>0.21870927095413212</v>
      </c>
      <c r="AB16" s="51">
        <v>3.2631292343139648</v>
      </c>
      <c r="AC16" s="51">
        <v>5</v>
      </c>
      <c r="AD16" s="51" t="s">
        <v>426</v>
      </c>
      <c r="AE16" s="51" t="s">
        <v>254</v>
      </c>
      <c r="AF16" s="51">
        <v>2</v>
      </c>
      <c r="AG16" s="51">
        <v>1.4195578098297119</v>
      </c>
      <c r="AH16" s="51">
        <v>482344.92017039732</v>
      </c>
      <c r="AI16" s="51">
        <v>232130.60621205543</v>
      </c>
    </row>
    <row r="17" spans="1:35" x14ac:dyDescent="0.2">
      <c r="A17" s="26">
        <v>14</v>
      </c>
      <c r="B17" s="43">
        <v>394</v>
      </c>
      <c r="C17" s="43" t="s">
        <v>43</v>
      </c>
      <c r="D17" s="43" t="s">
        <v>67</v>
      </c>
      <c r="E17" s="43" t="s">
        <v>24</v>
      </c>
      <c r="F17" s="43" t="s">
        <v>25</v>
      </c>
      <c r="G17" s="43" t="s">
        <v>40</v>
      </c>
      <c r="H17" s="43" t="s">
        <v>27</v>
      </c>
      <c r="I17" s="43" t="s">
        <v>27</v>
      </c>
      <c r="J17" s="96">
        <f t="shared" si="3"/>
        <v>6.25</v>
      </c>
      <c r="K17" s="96">
        <f t="shared" si="0"/>
        <v>0</v>
      </c>
      <c r="L17" s="43" t="s">
        <v>28</v>
      </c>
      <c r="M17" s="43" t="s">
        <v>29</v>
      </c>
      <c r="N17" s="43">
        <v>1</v>
      </c>
      <c r="O17" s="43">
        <v>1</v>
      </c>
      <c r="P17" s="43"/>
      <c r="Q17" s="43"/>
      <c r="R17" s="43"/>
      <c r="S17" s="43"/>
      <c r="T17" s="43"/>
      <c r="U17" s="43"/>
      <c r="V17" s="96">
        <f t="shared" si="4"/>
        <v>0</v>
      </c>
      <c r="W17" s="15"/>
      <c r="X17" s="15"/>
      <c r="Y17" s="51" t="s">
        <v>818</v>
      </c>
      <c r="Z17" s="51">
        <v>0.79250792026519823</v>
      </c>
      <c r="AA17" s="51">
        <v>0.79250792026519823</v>
      </c>
      <c r="AB17" s="51">
        <v>3.1516494750976562</v>
      </c>
      <c r="AC17" s="51">
        <v>5</v>
      </c>
      <c r="AD17" s="51" t="s">
        <v>819</v>
      </c>
      <c r="AE17" s="51" t="s">
        <v>799</v>
      </c>
      <c r="AF17" s="51">
        <v>2</v>
      </c>
      <c r="AG17" s="51">
        <v>2.1732254028320313</v>
      </c>
      <c r="AH17" s="51">
        <v>479397.95728112321</v>
      </c>
      <c r="AI17" s="51">
        <v>212135.92386784535</v>
      </c>
    </row>
    <row r="18" spans="1:35" x14ac:dyDescent="0.2">
      <c r="A18" s="26">
        <v>15</v>
      </c>
      <c r="B18" s="43">
        <v>347</v>
      </c>
      <c r="C18" s="43" t="s">
        <v>192</v>
      </c>
      <c r="D18" s="43" t="s">
        <v>67</v>
      </c>
      <c r="E18" s="43" t="s">
        <v>24</v>
      </c>
      <c r="F18" s="43" t="s">
        <v>25</v>
      </c>
      <c r="G18" s="43" t="s">
        <v>58</v>
      </c>
      <c r="H18" s="43" t="s">
        <v>27</v>
      </c>
      <c r="I18" s="43" t="s">
        <v>49</v>
      </c>
      <c r="J18" s="96">
        <f t="shared" si="3"/>
        <v>3.75</v>
      </c>
      <c r="K18" s="96">
        <f t="shared" si="0"/>
        <v>0</v>
      </c>
      <c r="L18" s="43" t="s">
        <v>28</v>
      </c>
      <c r="M18" s="43" t="s">
        <v>29</v>
      </c>
      <c r="N18" s="43">
        <v>1</v>
      </c>
      <c r="O18" s="43">
        <v>1</v>
      </c>
      <c r="P18" s="43"/>
      <c r="Q18" s="43"/>
      <c r="R18" s="43"/>
      <c r="S18" s="43"/>
      <c r="T18" s="43"/>
      <c r="U18" s="43"/>
      <c r="V18" s="96">
        <f t="shared" si="4"/>
        <v>0</v>
      </c>
      <c r="W18" s="15"/>
      <c r="X18" s="15"/>
      <c r="Y18" s="51" t="s">
        <v>733</v>
      </c>
      <c r="Z18" s="51">
        <v>1.9137135439828545</v>
      </c>
      <c r="AA18" s="51">
        <v>1.9137135439828545</v>
      </c>
      <c r="AB18" s="51">
        <v>2.3608269691467285</v>
      </c>
      <c r="AC18" s="51">
        <v>5</v>
      </c>
      <c r="AD18" s="51" t="s">
        <v>734</v>
      </c>
      <c r="AE18" s="51" t="s">
        <v>568</v>
      </c>
      <c r="AF18" s="51">
        <v>2</v>
      </c>
      <c r="AG18" s="51">
        <v>1.3059734106063843</v>
      </c>
      <c r="AH18" s="51">
        <v>484289.89110028511</v>
      </c>
      <c r="AI18" s="51">
        <v>217862.12429413202</v>
      </c>
    </row>
    <row r="19" spans="1:35" x14ac:dyDescent="0.2">
      <c r="A19" s="26">
        <v>16</v>
      </c>
      <c r="B19" s="43">
        <v>304</v>
      </c>
      <c r="C19" s="43" t="s">
        <v>469</v>
      </c>
      <c r="D19" s="43" t="s">
        <v>67</v>
      </c>
      <c r="E19" s="43" t="s">
        <v>24</v>
      </c>
      <c r="F19" s="43" t="s">
        <v>25</v>
      </c>
      <c r="G19" s="43" t="s">
        <v>58</v>
      </c>
      <c r="H19" s="43" t="s">
        <v>27</v>
      </c>
      <c r="I19" s="43" t="s">
        <v>27</v>
      </c>
      <c r="J19" s="96">
        <f t="shared" si="3"/>
        <v>6.25</v>
      </c>
      <c r="K19" s="96">
        <f t="shared" si="0"/>
        <v>0</v>
      </c>
      <c r="L19" s="43" t="s">
        <v>28</v>
      </c>
      <c r="M19" s="43" t="s">
        <v>34</v>
      </c>
      <c r="N19" s="43">
        <v>1</v>
      </c>
      <c r="O19" s="43">
        <v>0</v>
      </c>
      <c r="P19" s="43"/>
      <c r="Q19" s="43"/>
      <c r="R19" s="43"/>
      <c r="S19" s="43"/>
      <c r="T19" s="43"/>
      <c r="U19" s="43"/>
      <c r="V19" s="96">
        <f t="shared" si="4"/>
        <v>0</v>
      </c>
      <c r="W19" s="15"/>
      <c r="X19" s="15"/>
      <c r="Y19" s="51" t="s">
        <v>652</v>
      </c>
      <c r="Z19" s="51">
        <v>0.20995285272598277</v>
      </c>
      <c r="AA19" s="51">
        <v>0.20995285272598277</v>
      </c>
      <c r="AB19" s="51">
        <v>3.3554718494415283</v>
      </c>
      <c r="AC19" s="51">
        <v>6</v>
      </c>
      <c r="AD19" s="51" t="s">
        <v>386</v>
      </c>
      <c r="AE19" s="51" t="s">
        <v>568</v>
      </c>
      <c r="AF19" s="51">
        <v>2</v>
      </c>
      <c r="AG19" s="51">
        <v>2.0662636756896973</v>
      </c>
      <c r="AH19" s="51">
        <v>479757.21620425489</v>
      </c>
      <c r="AI19" s="51">
        <v>222163.92539156039</v>
      </c>
    </row>
    <row r="20" spans="1:35" x14ac:dyDescent="0.2">
      <c r="A20" s="26">
        <v>17</v>
      </c>
      <c r="B20" s="43">
        <v>46</v>
      </c>
      <c r="C20" s="43" t="s">
        <v>146</v>
      </c>
      <c r="D20" s="43" t="s">
        <v>67</v>
      </c>
      <c r="E20" s="43" t="s">
        <v>24</v>
      </c>
      <c r="F20" s="43" t="s">
        <v>25</v>
      </c>
      <c r="G20" s="43" t="s">
        <v>40</v>
      </c>
      <c r="H20" s="43" t="s">
        <v>49</v>
      </c>
      <c r="I20" s="43" t="s">
        <v>49</v>
      </c>
      <c r="J20" s="96">
        <f t="shared" si="3"/>
        <v>2.25</v>
      </c>
      <c r="K20" s="96">
        <f t="shared" si="0"/>
        <v>0</v>
      </c>
      <c r="L20" s="43" t="s">
        <v>28</v>
      </c>
      <c r="M20" s="43" t="s">
        <v>51</v>
      </c>
      <c r="N20" s="43">
        <v>1</v>
      </c>
      <c r="O20" s="43">
        <v>1</v>
      </c>
      <c r="P20" s="43"/>
      <c r="Q20" s="43"/>
      <c r="R20" s="43"/>
      <c r="S20" s="43"/>
      <c r="T20" s="43"/>
      <c r="U20" s="43"/>
      <c r="V20" s="96">
        <f t="shared" si="4"/>
        <v>0</v>
      </c>
      <c r="W20" s="15"/>
      <c r="X20" s="15"/>
      <c r="Y20" s="51" t="s">
        <v>147</v>
      </c>
      <c r="Z20" s="51">
        <v>0.5811661767959595</v>
      </c>
      <c r="AA20" s="51">
        <v>0.5811661767959595</v>
      </c>
      <c r="AB20" s="51">
        <v>3.1780192852020264</v>
      </c>
      <c r="AC20" s="51">
        <v>5</v>
      </c>
      <c r="AD20" s="51" t="s">
        <v>148</v>
      </c>
      <c r="AE20" s="51" t="s">
        <v>32</v>
      </c>
      <c r="AF20" s="51">
        <v>2</v>
      </c>
      <c r="AG20" s="51">
        <v>2.6185381412506104</v>
      </c>
      <c r="AH20" s="51">
        <v>466655.51857020351</v>
      </c>
      <c r="AI20" s="51">
        <v>228205.44975658512</v>
      </c>
    </row>
    <row r="21" spans="1:35" x14ac:dyDescent="0.2">
      <c r="A21" s="26">
        <v>18</v>
      </c>
      <c r="B21" s="43">
        <v>342</v>
      </c>
      <c r="C21" s="43" t="s">
        <v>723</v>
      </c>
      <c r="D21" s="43" t="s">
        <v>67</v>
      </c>
      <c r="E21" s="43" t="s">
        <v>35</v>
      </c>
      <c r="F21" s="43" t="s">
        <v>25</v>
      </c>
      <c r="G21" s="43" t="s">
        <v>26</v>
      </c>
      <c r="H21" s="43" t="s">
        <v>27</v>
      </c>
      <c r="I21" s="43" t="s">
        <v>27</v>
      </c>
      <c r="J21" s="96">
        <f t="shared" si="3"/>
        <v>6.25</v>
      </c>
      <c r="K21" s="96">
        <f t="shared" si="0"/>
        <v>0</v>
      </c>
      <c r="L21" s="43" t="s">
        <v>28</v>
      </c>
      <c r="M21" s="43" t="s">
        <v>29</v>
      </c>
      <c r="N21" s="43">
        <v>1</v>
      </c>
      <c r="O21" s="43">
        <v>1</v>
      </c>
      <c r="P21" s="43" t="s">
        <v>146</v>
      </c>
      <c r="Q21" s="43" t="s">
        <v>34</v>
      </c>
      <c r="R21" s="43" t="s">
        <v>25</v>
      </c>
      <c r="S21" s="43" t="s">
        <v>26</v>
      </c>
      <c r="T21" s="43" t="s">
        <v>49</v>
      </c>
      <c r="U21" s="43" t="s">
        <v>49</v>
      </c>
      <c r="V21" s="96">
        <f t="shared" si="4"/>
        <v>2.25</v>
      </c>
      <c r="W21" s="15"/>
      <c r="X21" s="15"/>
      <c r="Y21" s="51" t="s">
        <v>724</v>
      </c>
      <c r="Z21" s="51">
        <v>0.41428945541381867</v>
      </c>
      <c r="AA21" s="51">
        <v>0.41428945541381867</v>
      </c>
      <c r="AB21" s="51">
        <v>2.8246917724609375</v>
      </c>
      <c r="AC21" s="51">
        <v>5</v>
      </c>
      <c r="AD21" s="51" t="s">
        <v>725</v>
      </c>
      <c r="AE21" s="51" t="s">
        <v>568</v>
      </c>
      <c r="AF21" s="51">
        <v>2</v>
      </c>
      <c r="AG21" s="51">
        <v>1.4956434965133667</v>
      </c>
      <c r="AH21" s="51">
        <v>481005.03431666322</v>
      </c>
      <c r="AI21" s="51">
        <v>217687.63348604023</v>
      </c>
    </row>
    <row r="22" spans="1:35" x14ac:dyDescent="0.2">
      <c r="A22" s="26">
        <v>19</v>
      </c>
      <c r="B22" s="43">
        <v>161</v>
      </c>
      <c r="C22" s="43" t="s">
        <v>22</v>
      </c>
      <c r="D22" s="43" t="s">
        <v>67</v>
      </c>
      <c r="E22" s="43" t="s">
        <v>24</v>
      </c>
      <c r="F22" s="43" t="s">
        <v>25</v>
      </c>
      <c r="G22" s="43" t="s">
        <v>58</v>
      </c>
      <c r="H22" s="43" t="s">
        <v>27</v>
      </c>
      <c r="I22" s="43" t="s">
        <v>27</v>
      </c>
      <c r="J22" s="96">
        <f t="shared" si="3"/>
        <v>6.25</v>
      </c>
      <c r="K22" s="96">
        <f t="shared" si="0"/>
        <v>0</v>
      </c>
      <c r="L22" s="43" t="s">
        <v>28</v>
      </c>
      <c r="M22" s="43" t="s">
        <v>34</v>
      </c>
      <c r="N22" s="43">
        <v>1</v>
      </c>
      <c r="O22" s="43">
        <v>0</v>
      </c>
      <c r="P22" s="43"/>
      <c r="Q22" s="43"/>
      <c r="R22" s="43"/>
      <c r="S22" s="43"/>
      <c r="T22" s="43"/>
      <c r="U22" s="43"/>
      <c r="V22" s="96">
        <f t="shared" si="4"/>
        <v>0</v>
      </c>
      <c r="W22" s="15"/>
      <c r="X22" s="15"/>
      <c r="Y22" s="51" t="s">
        <v>391</v>
      </c>
      <c r="Z22" s="51">
        <v>0.33221193552017214</v>
      </c>
      <c r="AA22" s="51">
        <v>0.33221193552017214</v>
      </c>
      <c r="AB22" s="51">
        <v>1.6602742671966553</v>
      </c>
      <c r="AC22" s="51">
        <v>10</v>
      </c>
      <c r="AD22" s="51" t="s">
        <v>392</v>
      </c>
      <c r="AE22" s="51" t="s">
        <v>254</v>
      </c>
      <c r="AF22" s="51">
        <v>2</v>
      </c>
      <c r="AG22" s="51">
        <v>0.89264702796936035</v>
      </c>
      <c r="AH22" s="51">
        <v>475449.3498194787</v>
      </c>
      <c r="AI22" s="51">
        <v>237400.22916884342</v>
      </c>
    </row>
    <row r="23" spans="1:35" x14ac:dyDescent="0.2">
      <c r="A23" s="26">
        <v>20</v>
      </c>
      <c r="B23" s="43">
        <v>107</v>
      </c>
      <c r="C23" s="43" t="s">
        <v>276</v>
      </c>
      <c r="D23" s="43" t="s">
        <v>67</v>
      </c>
      <c r="E23" s="43" t="s">
        <v>24</v>
      </c>
      <c r="F23" s="43" t="s">
        <v>25</v>
      </c>
      <c r="G23" s="43" t="s">
        <v>40</v>
      </c>
      <c r="H23" s="43" t="s">
        <v>36</v>
      </c>
      <c r="I23" s="43" t="s">
        <v>277</v>
      </c>
      <c r="J23" s="96">
        <f t="shared" si="3"/>
        <v>8</v>
      </c>
      <c r="K23" s="96">
        <f t="shared" si="0"/>
        <v>0</v>
      </c>
      <c r="L23" s="43" t="s">
        <v>28</v>
      </c>
      <c r="M23" s="43" t="s">
        <v>34</v>
      </c>
      <c r="N23" s="43">
        <v>2</v>
      </c>
      <c r="O23" s="43">
        <v>0</v>
      </c>
      <c r="P23" s="43"/>
      <c r="Q23" s="43"/>
      <c r="R23" s="43"/>
      <c r="S23" s="43"/>
      <c r="T23" s="43"/>
      <c r="U23" s="43"/>
      <c r="V23" s="96">
        <f t="shared" si="4"/>
        <v>0</v>
      </c>
      <c r="W23" s="15"/>
      <c r="X23" s="15"/>
      <c r="Y23" s="51" t="s">
        <v>282</v>
      </c>
      <c r="Z23" s="51">
        <v>0.2148640108108521</v>
      </c>
      <c r="AA23" s="51">
        <v>0.2148640108108521</v>
      </c>
      <c r="AB23" s="51">
        <v>2.3508245944976807</v>
      </c>
      <c r="AC23" s="51">
        <v>7</v>
      </c>
      <c r="AD23" s="51" t="s">
        <v>283</v>
      </c>
      <c r="AE23" s="51" t="s">
        <v>254</v>
      </c>
      <c r="AF23" s="51">
        <v>2</v>
      </c>
      <c r="AG23" s="51">
        <v>1.1509765386581421</v>
      </c>
      <c r="AH23" s="51">
        <v>472431.83923411346</v>
      </c>
      <c r="AI23" s="51">
        <v>237739.10716963786</v>
      </c>
    </row>
    <row r="24" spans="1:35" x14ac:dyDescent="0.2">
      <c r="A24" s="26">
        <v>21</v>
      </c>
      <c r="B24" s="43">
        <v>10</v>
      </c>
      <c r="C24" s="43" t="s">
        <v>66</v>
      </c>
      <c r="D24" s="43" t="s">
        <v>67</v>
      </c>
      <c r="E24" s="43" t="s">
        <v>24</v>
      </c>
      <c r="F24" s="43" t="s">
        <v>25</v>
      </c>
      <c r="G24" s="43" t="s">
        <v>40</v>
      </c>
      <c r="H24" s="43" t="s">
        <v>27</v>
      </c>
      <c r="I24" s="43" t="s">
        <v>27</v>
      </c>
      <c r="J24" s="96">
        <f t="shared" si="3"/>
        <v>6.25</v>
      </c>
      <c r="K24" s="96">
        <f t="shared" si="0"/>
        <v>0</v>
      </c>
      <c r="L24" s="43" t="s">
        <v>28</v>
      </c>
      <c r="M24" s="43" t="s">
        <v>29</v>
      </c>
      <c r="N24" s="43">
        <v>1</v>
      </c>
      <c r="O24" s="43">
        <v>1</v>
      </c>
      <c r="P24" s="43"/>
      <c r="Q24" s="43"/>
      <c r="R24" s="43"/>
      <c r="S24" s="43"/>
      <c r="T24" s="43"/>
      <c r="U24" s="43"/>
      <c r="V24" s="96">
        <f t="shared" si="4"/>
        <v>0</v>
      </c>
      <c r="W24" s="15"/>
      <c r="X24" s="15"/>
      <c r="Y24" s="51" t="s">
        <v>68</v>
      </c>
      <c r="Z24" s="51">
        <v>0.31065504074096684</v>
      </c>
      <c r="AA24" s="51">
        <v>0.31065504074096684</v>
      </c>
      <c r="AB24" s="51">
        <v>3.7488977909088135</v>
      </c>
      <c r="AC24" s="51">
        <v>5</v>
      </c>
      <c r="AD24" s="51" t="s">
        <v>69</v>
      </c>
      <c r="AE24" s="51" t="s">
        <v>32</v>
      </c>
      <c r="AF24" s="51">
        <v>2</v>
      </c>
      <c r="AG24" s="51">
        <v>2.2950236797332764</v>
      </c>
      <c r="AH24" s="51">
        <v>471250.60449420341</v>
      </c>
      <c r="AI24" s="51">
        <v>228774.00157287519</v>
      </c>
    </row>
    <row r="25" spans="1:35" x14ac:dyDescent="0.2">
      <c r="A25" s="26">
        <v>22</v>
      </c>
      <c r="B25" s="43">
        <v>247</v>
      </c>
      <c r="C25" s="43" t="s">
        <v>33</v>
      </c>
      <c r="D25" s="43" t="s">
        <v>397</v>
      </c>
      <c r="E25" s="43" t="s">
        <v>35</v>
      </c>
      <c r="F25" s="43" t="s">
        <v>25</v>
      </c>
      <c r="G25" s="43" t="s">
        <v>58</v>
      </c>
      <c r="H25" s="43" t="s">
        <v>36</v>
      </c>
      <c r="I25" s="43" t="s">
        <v>37</v>
      </c>
      <c r="J25" s="96"/>
      <c r="K25" s="96">
        <f t="shared" si="0"/>
        <v>1</v>
      </c>
      <c r="L25" s="43" t="s">
        <v>38</v>
      </c>
      <c r="M25" s="43" t="s">
        <v>34</v>
      </c>
      <c r="N25" s="43">
        <v>1</v>
      </c>
      <c r="O25" s="43">
        <v>0</v>
      </c>
      <c r="P25" s="43" t="s">
        <v>33</v>
      </c>
      <c r="Q25" s="43" t="s">
        <v>91</v>
      </c>
      <c r="R25" s="43" t="s">
        <v>25</v>
      </c>
      <c r="S25" s="43" t="s">
        <v>40</v>
      </c>
      <c r="T25" s="43" t="s">
        <v>36</v>
      </c>
      <c r="U25" s="43" t="s">
        <v>37</v>
      </c>
      <c r="V25" s="96"/>
      <c r="W25" s="15"/>
      <c r="X25" s="15"/>
      <c r="Y25" s="51" t="s">
        <v>564</v>
      </c>
      <c r="Z25" s="51">
        <v>0.29821161985397321</v>
      </c>
      <c r="AA25" s="51">
        <v>0.29821161985397321</v>
      </c>
      <c r="AB25" s="51">
        <v>1.9808365106582642</v>
      </c>
      <c r="AC25" s="51">
        <v>7</v>
      </c>
      <c r="AD25" s="51" t="s">
        <v>565</v>
      </c>
      <c r="AE25" s="51" t="s">
        <v>254</v>
      </c>
      <c r="AF25" s="51">
        <v>2</v>
      </c>
      <c r="AG25" s="51">
        <v>1.1269029378890991</v>
      </c>
      <c r="AH25" s="51">
        <v>485659.30999713449</v>
      </c>
      <c r="AI25" s="51">
        <v>228274.42051847771</v>
      </c>
    </row>
    <row r="26" spans="1:35" x14ac:dyDescent="0.2">
      <c r="A26" s="26">
        <v>23</v>
      </c>
      <c r="B26" s="43">
        <v>378</v>
      </c>
      <c r="C26" s="43" t="s">
        <v>240</v>
      </c>
      <c r="D26" s="43" t="s">
        <v>397</v>
      </c>
      <c r="E26" s="43" t="s">
        <v>24</v>
      </c>
      <c r="F26" s="43" t="s">
        <v>25</v>
      </c>
      <c r="G26" s="43" t="s">
        <v>44</v>
      </c>
      <c r="H26" s="43" t="s">
        <v>27</v>
      </c>
      <c r="I26" s="43" t="s">
        <v>27</v>
      </c>
      <c r="J26" s="96">
        <f t="shared" ref="J26:J38" si="5">H26*I26/144</f>
        <v>6.25</v>
      </c>
      <c r="K26" s="96">
        <f t="shared" si="0"/>
        <v>0</v>
      </c>
      <c r="L26" s="43" t="s">
        <v>28</v>
      </c>
      <c r="M26" s="43" t="s">
        <v>39</v>
      </c>
      <c r="N26" s="43">
        <v>1</v>
      </c>
      <c r="O26" s="43">
        <v>0</v>
      </c>
      <c r="P26" s="43"/>
      <c r="Q26" s="43"/>
      <c r="R26" s="43"/>
      <c r="S26" s="43"/>
      <c r="T26" s="43"/>
      <c r="U26" s="43"/>
      <c r="V26" s="96">
        <f t="shared" ref="V26:V38" si="6">T26*U26/144</f>
        <v>0</v>
      </c>
      <c r="W26" s="15"/>
      <c r="X26" s="15"/>
      <c r="Y26" s="51" t="s">
        <v>790</v>
      </c>
      <c r="Z26" s="51">
        <v>0.97795655727386455</v>
      </c>
      <c r="AA26" s="51">
        <v>0.97795655727386455</v>
      </c>
      <c r="AB26" s="51">
        <v>3.4500787258148193</v>
      </c>
      <c r="AC26" s="51">
        <v>5</v>
      </c>
      <c r="AD26" s="51" t="s">
        <v>791</v>
      </c>
      <c r="AE26" s="51" t="s">
        <v>568</v>
      </c>
      <c r="AF26" s="51">
        <v>2</v>
      </c>
      <c r="AG26" s="51">
        <v>1.8838510513305664</v>
      </c>
      <c r="AH26" s="51">
        <v>481781.79932837572</v>
      </c>
      <c r="AI26" s="51">
        <v>211306.65031156907</v>
      </c>
    </row>
    <row r="27" spans="1:35" x14ac:dyDescent="0.2">
      <c r="A27" s="26">
        <v>24</v>
      </c>
      <c r="B27" s="43">
        <v>301</v>
      </c>
      <c r="C27" s="43" t="s">
        <v>22</v>
      </c>
      <c r="D27" s="43" t="s">
        <v>397</v>
      </c>
      <c r="E27" s="43" t="s">
        <v>24</v>
      </c>
      <c r="F27" s="43" t="s">
        <v>25</v>
      </c>
      <c r="G27" s="43" t="s">
        <v>44</v>
      </c>
      <c r="H27" s="43" t="s">
        <v>27</v>
      </c>
      <c r="I27" s="43" t="s">
        <v>27</v>
      </c>
      <c r="J27" s="96">
        <f t="shared" si="5"/>
        <v>6.25</v>
      </c>
      <c r="K27" s="96">
        <f t="shared" si="0"/>
        <v>0</v>
      </c>
      <c r="L27" s="43" t="s">
        <v>28</v>
      </c>
      <c r="M27" s="43" t="s">
        <v>29</v>
      </c>
      <c r="N27" s="43">
        <v>1</v>
      </c>
      <c r="O27" s="43">
        <v>1</v>
      </c>
      <c r="P27" s="43"/>
      <c r="Q27" s="43"/>
      <c r="R27" s="43"/>
      <c r="S27" s="43"/>
      <c r="T27" s="43"/>
      <c r="U27" s="43"/>
      <c r="V27" s="96">
        <f t="shared" si="6"/>
        <v>0</v>
      </c>
      <c r="W27" s="15"/>
      <c r="X27" s="15"/>
      <c r="Y27" s="51" t="s">
        <v>649</v>
      </c>
      <c r="Z27" s="51">
        <v>0.20065164566040042</v>
      </c>
      <c r="AA27" s="51">
        <v>0.20065164566040042</v>
      </c>
      <c r="AB27" s="51">
        <v>1.5996267795562744</v>
      </c>
      <c r="AC27" s="51">
        <v>10</v>
      </c>
      <c r="AD27" s="51" t="s">
        <v>382</v>
      </c>
      <c r="AE27" s="51" t="s">
        <v>568</v>
      </c>
      <c r="AF27" s="51">
        <v>2</v>
      </c>
      <c r="AG27" s="51">
        <v>0.88076072931289673</v>
      </c>
      <c r="AH27" s="51">
        <v>480585.99143720703</v>
      </c>
      <c r="AI27" s="51">
        <v>221820.68096024319</v>
      </c>
    </row>
    <row r="28" spans="1:35" x14ac:dyDescent="0.2">
      <c r="A28" s="26">
        <v>25</v>
      </c>
      <c r="B28" s="43">
        <v>149</v>
      </c>
      <c r="C28" s="43" t="s">
        <v>276</v>
      </c>
      <c r="D28" s="43" t="s">
        <v>48</v>
      </c>
      <c r="E28" s="43" t="s">
        <v>24</v>
      </c>
      <c r="F28" s="43" t="s">
        <v>70</v>
      </c>
      <c r="G28" s="43" t="s">
        <v>58</v>
      </c>
      <c r="H28" s="43" t="s">
        <v>277</v>
      </c>
      <c r="I28" s="43" t="s">
        <v>36</v>
      </c>
      <c r="J28" s="96">
        <f t="shared" si="5"/>
        <v>8</v>
      </c>
      <c r="K28" s="96">
        <f t="shared" si="0"/>
        <v>0</v>
      </c>
      <c r="L28" s="43" t="s">
        <v>28</v>
      </c>
      <c r="M28" s="43" t="s">
        <v>78</v>
      </c>
      <c r="N28" s="43">
        <v>2</v>
      </c>
      <c r="O28" s="43">
        <v>1</v>
      </c>
      <c r="P28" s="43"/>
      <c r="Q28" s="43"/>
      <c r="R28" s="43"/>
      <c r="S28" s="43"/>
      <c r="T28" s="43"/>
      <c r="U28" s="43"/>
      <c r="V28" s="96">
        <f t="shared" si="6"/>
        <v>0</v>
      </c>
      <c r="W28" s="15"/>
      <c r="X28" s="15" t="s">
        <v>907</v>
      </c>
      <c r="Y28" s="51" t="s">
        <v>367</v>
      </c>
      <c r="Z28" s="51">
        <v>0.34526842594146739</v>
      </c>
      <c r="AA28" s="51">
        <v>0.34526842594146739</v>
      </c>
      <c r="AB28" s="51">
        <v>2.0596814155578613</v>
      </c>
      <c r="AC28" s="51">
        <v>5</v>
      </c>
      <c r="AD28" s="51" t="s">
        <v>368</v>
      </c>
      <c r="AE28" s="51" t="s">
        <v>254</v>
      </c>
      <c r="AF28" s="51">
        <v>2</v>
      </c>
      <c r="AG28" s="51">
        <v>1.2862446308135986</v>
      </c>
      <c r="AH28" s="51">
        <v>475172.72154787777</v>
      </c>
      <c r="AI28" s="51">
        <v>233154.6477722759</v>
      </c>
    </row>
    <row r="29" spans="1:35" x14ac:dyDescent="0.2">
      <c r="A29" s="26">
        <v>26</v>
      </c>
      <c r="B29" s="43">
        <v>173</v>
      </c>
      <c r="C29" s="43" t="s">
        <v>43</v>
      </c>
      <c r="D29" s="43" t="s">
        <v>67</v>
      </c>
      <c r="E29" s="43" t="s">
        <v>24</v>
      </c>
      <c r="F29" s="43" t="s">
        <v>70</v>
      </c>
      <c r="G29" s="43" t="s">
        <v>40</v>
      </c>
      <c r="H29" s="43" t="s">
        <v>27</v>
      </c>
      <c r="I29" s="43" t="s">
        <v>27</v>
      </c>
      <c r="J29" s="96">
        <f t="shared" si="5"/>
        <v>6.25</v>
      </c>
      <c r="K29" s="96">
        <f t="shared" si="0"/>
        <v>0</v>
      </c>
      <c r="L29" s="43" t="s">
        <v>135</v>
      </c>
      <c r="M29" s="43" t="s">
        <v>417</v>
      </c>
      <c r="N29" s="43">
        <v>1</v>
      </c>
      <c r="O29" s="43">
        <v>1</v>
      </c>
      <c r="P29" s="43"/>
      <c r="Q29" s="43"/>
      <c r="R29" s="43"/>
      <c r="S29" s="43"/>
      <c r="T29" s="43"/>
      <c r="U29" s="43"/>
      <c r="V29" s="96">
        <f t="shared" si="6"/>
        <v>0</v>
      </c>
      <c r="W29" s="15"/>
      <c r="X29" s="15"/>
      <c r="Y29" s="51" t="s">
        <v>418</v>
      </c>
      <c r="Z29" s="51">
        <v>0.32116379022598263</v>
      </c>
      <c r="AA29" s="51">
        <v>0.32116379022598263</v>
      </c>
      <c r="AB29" s="51">
        <v>2.5787703990936279</v>
      </c>
      <c r="AC29" s="51">
        <v>7</v>
      </c>
      <c r="AD29" s="51" t="s">
        <v>419</v>
      </c>
      <c r="AE29" s="51" t="s">
        <v>254</v>
      </c>
      <c r="AF29" s="51">
        <v>2</v>
      </c>
      <c r="AG29" s="51">
        <v>1.2468961477279663</v>
      </c>
      <c r="AH29" s="51">
        <v>483931.23247088387</v>
      </c>
      <c r="AI29" s="51">
        <v>232124.70282114789</v>
      </c>
    </row>
    <row r="30" spans="1:35" x14ac:dyDescent="0.2">
      <c r="A30" s="26">
        <v>27</v>
      </c>
      <c r="B30" s="43">
        <v>252</v>
      </c>
      <c r="C30" s="43" t="s">
        <v>43</v>
      </c>
      <c r="D30" s="43" t="s">
        <v>67</v>
      </c>
      <c r="E30" s="43" t="s">
        <v>24</v>
      </c>
      <c r="F30" s="43" t="s">
        <v>70</v>
      </c>
      <c r="G30" s="43" t="s">
        <v>26</v>
      </c>
      <c r="H30" s="43" t="s">
        <v>27</v>
      </c>
      <c r="I30" s="43" t="s">
        <v>27</v>
      </c>
      <c r="J30" s="96">
        <f t="shared" si="5"/>
        <v>6.25</v>
      </c>
      <c r="K30" s="96">
        <f t="shared" si="0"/>
        <v>0</v>
      </c>
      <c r="L30" s="43" t="s">
        <v>28</v>
      </c>
      <c r="M30" s="43" t="s">
        <v>29</v>
      </c>
      <c r="N30" s="43">
        <v>1</v>
      </c>
      <c r="O30" s="43">
        <v>1</v>
      </c>
      <c r="P30" s="43"/>
      <c r="Q30" s="43"/>
      <c r="R30" s="43"/>
      <c r="S30" s="43"/>
      <c r="T30" s="43"/>
      <c r="U30" s="43"/>
      <c r="V30" s="96">
        <f t="shared" si="6"/>
        <v>0</v>
      </c>
      <c r="W30" s="15"/>
      <c r="X30" s="15"/>
      <c r="Y30" s="51" t="s">
        <v>575</v>
      </c>
      <c r="Z30" s="51">
        <v>0.21962385416030883</v>
      </c>
      <c r="AA30" s="51">
        <v>0.21962385416030883</v>
      </c>
      <c r="AB30" s="51">
        <v>1.8936024904251099</v>
      </c>
      <c r="AC30" s="51">
        <v>9</v>
      </c>
      <c r="AD30" s="51" t="s">
        <v>576</v>
      </c>
      <c r="AE30" s="51" t="s">
        <v>568</v>
      </c>
      <c r="AF30" s="51">
        <v>2</v>
      </c>
      <c r="AG30" s="51">
        <v>1.0297771692276001</v>
      </c>
      <c r="AH30" s="51">
        <v>479074.94950471353</v>
      </c>
      <c r="AI30" s="51">
        <v>230601.85152778926</v>
      </c>
    </row>
    <row r="31" spans="1:35" x14ac:dyDescent="0.2">
      <c r="A31" s="26">
        <v>28</v>
      </c>
      <c r="B31" s="43">
        <v>290</v>
      </c>
      <c r="C31" s="43" t="s">
        <v>43</v>
      </c>
      <c r="D31" s="43" t="s">
        <v>67</v>
      </c>
      <c r="E31" s="43" t="s">
        <v>24</v>
      </c>
      <c r="F31" s="43" t="s">
        <v>70</v>
      </c>
      <c r="G31" s="43" t="s">
        <v>58</v>
      </c>
      <c r="H31" s="43" t="s">
        <v>27</v>
      </c>
      <c r="I31" s="43" t="s">
        <v>27</v>
      </c>
      <c r="J31" s="96">
        <f t="shared" si="5"/>
        <v>6.25</v>
      </c>
      <c r="K31" s="96">
        <f t="shared" si="0"/>
        <v>0</v>
      </c>
      <c r="L31" s="43" t="s">
        <v>28</v>
      </c>
      <c r="M31" s="43" t="s">
        <v>29</v>
      </c>
      <c r="N31" s="43">
        <v>1</v>
      </c>
      <c r="O31" s="43">
        <v>1</v>
      </c>
      <c r="P31" s="43"/>
      <c r="Q31" s="43"/>
      <c r="R31" s="43"/>
      <c r="S31" s="43"/>
      <c r="T31" s="43"/>
      <c r="U31" s="43"/>
      <c r="V31" s="96">
        <f t="shared" si="6"/>
        <v>0</v>
      </c>
      <c r="W31" s="15"/>
      <c r="X31" s="15"/>
      <c r="Y31" s="51" t="s">
        <v>632</v>
      </c>
      <c r="Z31" s="51">
        <v>0.41902608394622798</v>
      </c>
      <c r="AA31" s="51">
        <v>0.41902608394622798</v>
      </c>
      <c r="AB31" s="51">
        <v>1.6024110317230225</v>
      </c>
      <c r="AC31" s="51">
        <v>8</v>
      </c>
      <c r="AD31" s="51" t="s">
        <v>633</v>
      </c>
      <c r="AE31" s="51" t="s">
        <v>568</v>
      </c>
      <c r="AF31" s="51">
        <v>2</v>
      </c>
      <c r="AG31" s="51">
        <v>0.94994145631790161</v>
      </c>
      <c r="AH31" s="51">
        <v>477757.31204989977</v>
      </c>
      <c r="AI31" s="51">
        <v>224949.77435800846</v>
      </c>
    </row>
    <row r="32" spans="1:35" x14ac:dyDescent="0.2">
      <c r="A32" s="26">
        <v>29</v>
      </c>
      <c r="B32" s="43">
        <v>344</v>
      </c>
      <c r="C32" s="43" t="s">
        <v>43</v>
      </c>
      <c r="D32" s="43" t="s">
        <v>67</v>
      </c>
      <c r="E32" s="43" t="s">
        <v>24</v>
      </c>
      <c r="F32" s="43" t="s">
        <v>70</v>
      </c>
      <c r="G32" s="43" t="s">
        <v>44</v>
      </c>
      <c r="H32" s="43" t="s">
        <v>27</v>
      </c>
      <c r="I32" s="43" t="s">
        <v>27</v>
      </c>
      <c r="J32" s="96">
        <f t="shared" si="5"/>
        <v>6.25</v>
      </c>
      <c r="K32" s="96">
        <f t="shared" si="0"/>
        <v>0</v>
      </c>
      <c r="L32" s="43" t="s">
        <v>28</v>
      </c>
      <c r="M32" s="43" t="s">
        <v>29</v>
      </c>
      <c r="N32" s="43">
        <v>1</v>
      </c>
      <c r="O32" s="43">
        <v>1</v>
      </c>
      <c r="P32" s="43"/>
      <c r="Q32" s="43"/>
      <c r="R32" s="43"/>
      <c r="S32" s="43"/>
      <c r="T32" s="43"/>
      <c r="U32" s="43"/>
      <c r="V32" s="96">
        <f t="shared" si="6"/>
        <v>0</v>
      </c>
      <c r="W32" s="15"/>
      <c r="X32" s="15"/>
      <c r="Y32" s="51" t="s">
        <v>728</v>
      </c>
      <c r="Z32" s="51">
        <v>0.53092503547668435</v>
      </c>
      <c r="AA32" s="51">
        <v>0.53092503547668435</v>
      </c>
      <c r="AB32" s="51">
        <v>2.9703447818756104</v>
      </c>
      <c r="AC32" s="51">
        <v>6</v>
      </c>
      <c r="AD32" s="51" t="s">
        <v>729</v>
      </c>
      <c r="AE32" s="51" t="s">
        <v>568</v>
      </c>
      <c r="AF32" s="51">
        <v>2</v>
      </c>
      <c r="AG32" s="51">
        <v>1.6537013053894043</v>
      </c>
      <c r="AH32" s="51">
        <v>481794.20283396024</v>
      </c>
      <c r="AI32" s="51">
        <v>218133.60205903783</v>
      </c>
    </row>
    <row r="33" spans="1:35" x14ac:dyDescent="0.2">
      <c r="A33" s="26">
        <v>30</v>
      </c>
      <c r="B33" s="43">
        <v>178</v>
      </c>
      <c r="C33" s="43" t="s">
        <v>192</v>
      </c>
      <c r="D33" s="43" t="s">
        <v>67</v>
      </c>
      <c r="E33" s="43" t="s">
        <v>24</v>
      </c>
      <c r="F33" s="43" t="s">
        <v>70</v>
      </c>
      <c r="G33" s="43" t="s">
        <v>26</v>
      </c>
      <c r="H33" s="43" t="s">
        <v>27</v>
      </c>
      <c r="I33" s="43" t="s">
        <v>49</v>
      </c>
      <c r="J33" s="96">
        <f t="shared" si="5"/>
        <v>3.75</v>
      </c>
      <c r="K33" s="96">
        <f t="shared" si="0"/>
        <v>0</v>
      </c>
      <c r="L33" s="43" t="s">
        <v>28</v>
      </c>
      <c r="M33" s="43" t="s">
        <v>39</v>
      </c>
      <c r="N33" s="43">
        <v>1</v>
      </c>
      <c r="O33" s="43">
        <v>0</v>
      </c>
      <c r="P33" s="43"/>
      <c r="Q33" s="43"/>
      <c r="R33" s="43"/>
      <c r="S33" s="43"/>
      <c r="T33" s="43"/>
      <c r="U33" s="43"/>
      <c r="V33" s="96">
        <f t="shared" si="6"/>
        <v>0</v>
      </c>
      <c r="W33" s="15"/>
      <c r="X33" s="15"/>
      <c r="Y33" s="51" t="s">
        <v>427</v>
      </c>
      <c r="Z33" s="51">
        <v>0.36060753107070931</v>
      </c>
      <c r="AA33" s="51">
        <v>0.36060753107070931</v>
      </c>
      <c r="AB33" s="51">
        <v>2.3630199432373047</v>
      </c>
      <c r="AC33" s="51">
        <v>8</v>
      </c>
      <c r="AD33" s="51" t="s">
        <v>69</v>
      </c>
      <c r="AE33" s="51" t="s">
        <v>254</v>
      </c>
      <c r="AF33" s="51">
        <v>2</v>
      </c>
      <c r="AG33" s="51">
        <v>1.1091442108154297</v>
      </c>
      <c r="AH33" s="51">
        <v>480549.25330097758</v>
      </c>
      <c r="AI33" s="51">
        <v>232152.85518689654</v>
      </c>
    </row>
    <row r="34" spans="1:35" x14ac:dyDescent="0.2">
      <c r="A34" s="26">
        <v>31</v>
      </c>
      <c r="B34" s="43">
        <v>164</v>
      </c>
      <c r="C34" s="43" t="s">
        <v>43</v>
      </c>
      <c r="D34" s="43" t="s">
        <v>397</v>
      </c>
      <c r="E34" s="43" t="s">
        <v>24</v>
      </c>
      <c r="F34" s="43" t="s">
        <v>70</v>
      </c>
      <c r="G34" s="43" t="s">
        <v>26</v>
      </c>
      <c r="H34" s="43" t="s">
        <v>27</v>
      </c>
      <c r="I34" s="43" t="s">
        <v>27</v>
      </c>
      <c r="J34" s="96">
        <f t="shared" si="5"/>
        <v>6.25</v>
      </c>
      <c r="K34" s="96">
        <f t="shared" si="0"/>
        <v>0</v>
      </c>
      <c r="L34" s="43" t="s">
        <v>28</v>
      </c>
      <c r="M34" s="43" t="s">
        <v>29</v>
      </c>
      <c r="N34" s="43">
        <v>1</v>
      </c>
      <c r="O34" s="43">
        <v>1</v>
      </c>
      <c r="P34" s="43"/>
      <c r="Q34" s="43"/>
      <c r="R34" s="43"/>
      <c r="S34" s="43"/>
      <c r="T34" s="43"/>
      <c r="U34" s="43"/>
      <c r="V34" s="96">
        <f t="shared" si="6"/>
        <v>0</v>
      </c>
      <c r="W34" s="15"/>
      <c r="X34" s="15"/>
      <c r="Y34" s="51" t="s">
        <v>398</v>
      </c>
      <c r="Z34" s="51">
        <v>0.31893306016921985</v>
      </c>
      <c r="AA34" s="51">
        <v>0.31893306016921985</v>
      </c>
      <c r="AB34" s="51">
        <v>1.9936469793319702</v>
      </c>
      <c r="AC34" s="51">
        <v>8</v>
      </c>
      <c r="AD34" s="51" t="s">
        <v>399</v>
      </c>
      <c r="AE34" s="51" t="s">
        <v>254</v>
      </c>
      <c r="AF34" s="51">
        <v>2</v>
      </c>
      <c r="AG34" s="51">
        <v>1.0511215925216675</v>
      </c>
      <c r="AH34" s="51">
        <v>484360.78638898407</v>
      </c>
      <c r="AI34" s="51">
        <v>236106.19069401891</v>
      </c>
    </row>
    <row r="35" spans="1:35" x14ac:dyDescent="0.2">
      <c r="A35" s="26">
        <v>32</v>
      </c>
      <c r="B35" s="43">
        <v>167</v>
      </c>
      <c r="C35" s="43" t="s">
        <v>43</v>
      </c>
      <c r="D35" s="43" t="s">
        <v>397</v>
      </c>
      <c r="E35" s="43" t="s">
        <v>24</v>
      </c>
      <c r="F35" s="43" t="s">
        <v>70</v>
      </c>
      <c r="G35" s="43" t="s">
        <v>40</v>
      </c>
      <c r="H35" s="43" t="s">
        <v>27</v>
      </c>
      <c r="I35" s="43" t="s">
        <v>27</v>
      </c>
      <c r="J35" s="96">
        <f t="shared" si="5"/>
        <v>6.25</v>
      </c>
      <c r="K35" s="96">
        <f t="shared" si="0"/>
        <v>0</v>
      </c>
      <c r="L35" s="43" t="s">
        <v>28</v>
      </c>
      <c r="M35" s="43" t="s">
        <v>39</v>
      </c>
      <c r="N35" s="43">
        <v>1</v>
      </c>
      <c r="O35" s="43">
        <v>0</v>
      </c>
      <c r="P35" s="43"/>
      <c r="Q35" s="43"/>
      <c r="R35" s="43"/>
      <c r="S35" s="43"/>
      <c r="T35" s="43"/>
      <c r="U35" s="43"/>
      <c r="V35" s="96">
        <f t="shared" si="6"/>
        <v>0</v>
      </c>
      <c r="W35" s="15"/>
      <c r="X35" s="15"/>
      <c r="Y35" s="51" t="s">
        <v>404</v>
      </c>
      <c r="Z35" s="51">
        <v>0.21300055676636387</v>
      </c>
      <c r="AA35" s="51">
        <v>0.21300055676636387</v>
      </c>
      <c r="AB35" s="51">
        <v>1.8934988975524902</v>
      </c>
      <c r="AC35" s="51">
        <v>9</v>
      </c>
      <c r="AD35" s="51" t="s">
        <v>405</v>
      </c>
      <c r="AE35" s="51" t="s">
        <v>254</v>
      </c>
      <c r="AF35" s="51">
        <v>2</v>
      </c>
      <c r="AG35" s="51">
        <v>0.98163270950317383</v>
      </c>
      <c r="AH35" s="51">
        <v>487375.62666791369</v>
      </c>
      <c r="AI35" s="51">
        <v>232300.08574523134</v>
      </c>
    </row>
    <row r="36" spans="1:35" x14ac:dyDescent="0.2">
      <c r="A36" s="26">
        <v>33</v>
      </c>
      <c r="B36" s="43">
        <v>199</v>
      </c>
      <c r="C36" s="43" t="s">
        <v>469</v>
      </c>
      <c r="D36" s="43" t="s">
        <v>39</v>
      </c>
      <c r="E36" s="43" t="s">
        <v>35</v>
      </c>
      <c r="F36" s="43" t="s">
        <v>70</v>
      </c>
      <c r="G36" s="43" t="s">
        <v>58</v>
      </c>
      <c r="H36" s="43" t="s">
        <v>27</v>
      </c>
      <c r="I36" s="43" t="s">
        <v>27</v>
      </c>
      <c r="J36" s="96">
        <f t="shared" si="5"/>
        <v>6.25</v>
      </c>
      <c r="K36" s="96">
        <f t="shared" ref="K36:K67" si="7">IF(C36="D3-X1",1,0)</f>
        <v>0</v>
      </c>
      <c r="L36" s="43" t="s">
        <v>28</v>
      </c>
      <c r="M36" s="43" t="s">
        <v>29</v>
      </c>
      <c r="N36" s="43">
        <v>1</v>
      </c>
      <c r="O36" s="43">
        <v>1</v>
      </c>
      <c r="P36" s="43" t="s">
        <v>47</v>
      </c>
      <c r="Q36" s="43" t="s">
        <v>91</v>
      </c>
      <c r="R36" s="43" t="s">
        <v>25</v>
      </c>
      <c r="S36" s="43" t="s">
        <v>58</v>
      </c>
      <c r="T36" s="43" t="s">
        <v>61</v>
      </c>
      <c r="U36" s="43" t="s">
        <v>61</v>
      </c>
      <c r="V36" s="96">
        <f t="shared" si="6"/>
        <v>1</v>
      </c>
      <c r="W36" s="15"/>
      <c r="X36" s="15" t="s">
        <v>915</v>
      </c>
      <c r="Y36" s="51" t="s">
        <v>470</v>
      </c>
      <c r="Z36" s="51">
        <v>0.13221208691596983</v>
      </c>
      <c r="AA36" s="51">
        <v>0.13221208691596983</v>
      </c>
      <c r="AB36" s="51">
        <v>4.0540685653686523</v>
      </c>
      <c r="AC36" s="51">
        <v>7</v>
      </c>
      <c r="AD36" s="51" t="s">
        <v>471</v>
      </c>
      <c r="AE36" s="51" t="s">
        <v>254</v>
      </c>
      <c r="AF36" s="51">
        <v>2</v>
      </c>
      <c r="AG36" s="51">
        <v>1.252025842666626</v>
      </c>
      <c r="AH36" s="51">
        <v>491546.89140935458</v>
      </c>
      <c r="AI36" s="51">
        <v>219105.63270977125</v>
      </c>
    </row>
    <row r="37" spans="1:35" x14ac:dyDescent="0.2">
      <c r="A37" s="26">
        <v>34</v>
      </c>
      <c r="B37" s="43">
        <v>179</v>
      </c>
      <c r="C37" s="43" t="s">
        <v>428</v>
      </c>
      <c r="D37" s="43" t="s">
        <v>39</v>
      </c>
      <c r="E37" s="43" t="s">
        <v>35</v>
      </c>
      <c r="F37" s="43" t="s">
        <v>70</v>
      </c>
      <c r="G37" s="43" t="s">
        <v>26</v>
      </c>
      <c r="H37" s="43" t="s">
        <v>27</v>
      </c>
      <c r="I37" s="43" t="s">
        <v>27</v>
      </c>
      <c r="J37" s="96">
        <f t="shared" si="5"/>
        <v>6.25</v>
      </c>
      <c r="K37" s="96">
        <f t="shared" si="7"/>
        <v>0</v>
      </c>
      <c r="L37" s="43" t="s">
        <v>28</v>
      </c>
      <c r="M37" s="43" t="s">
        <v>39</v>
      </c>
      <c r="N37" s="43">
        <v>1</v>
      </c>
      <c r="O37" s="43">
        <v>0</v>
      </c>
      <c r="P37" s="43" t="s">
        <v>146</v>
      </c>
      <c r="Q37" s="43" t="s">
        <v>67</v>
      </c>
      <c r="R37" s="43" t="s">
        <v>70</v>
      </c>
      <c r="S37" s="43" t="s">
        <v>26</v>
      </c>
      <c r="T37" s="43" t="s">
        <v>49</v>
      </c>
      <c r="U37" s="43" t="s">
        <v>49</v>
      </c>
      <c r="V37" s="96">
        <f t="shared" si="6"/>
        <v>2.25</v>
      </c>
      <c r="W37" s="15"/>
      <c r="X37" s="15"/>
      <c r="Y37" s="51" t="s">
        <v>429</v>
      </c>
      <c r="Z37" s="51">
        <v>0.28623079061508172</v>
      </c>
      <c r="AA37" s="51">
        <v>0.28623079061508172</v>
      </c>
      <c r="AB37" s="51">
        <v>4.1481819152832031</v>
      </c>
      <c r="AC37" s="51">
        <v>5</v>
      </c>
      <c r="AD37" s="51" t="s">
        <v>430</v>
      </c>
      <c r="AE37" s="51" t="s">
        <v>254</v>
      </c>
      <c r="AF37" s="51">
        <v>2</v>
      </c>
      <c r="AG37" s="51">
        <v>2.0841784477233887</v>
      </c>
      <c r="AH37" s="51">
        <v>482448.27556500694</v>
      </c>
      <c r="AI37" s="51">
        <v>232159.39809515496</v>
      </c>
    </row>
    <row r="38" spans="1:35" x14ac:dyDescent="0.2">
      <c r="A38" s="26">
        <v>35</v>
      </c>
      <c r="B38" s="43">
        <v>122</v>
      </c>
      <c r="C38" s="43" t="s">
        <v>313</v>
      </c>
      <c r="D38" s="43" t="s">
        <v>314</v>
      </c>
      <c r="E38" s="43" t="s">
        <v>24</v>
      </c>
      <c r="F38" s="43" t="s">
        <v>25</v>
      </c>
      <c r="G38" s="43" t="s">
        <v>26</v>
      </c>
      <c r="H38" s="43" t="s">
        <v>195</v>
      </c>
      <c r="I38" s="43" t="s">
        <v>195</v>
      </c>
      <c r="J38" s="96">
        <f t="shared" si="5"/>
        <v>9</v>
      </c>
      <c r="K38" s="96">
        <f t="shared" si="7"/>
        <v>0</v>
      </c>
      <c r="L38" s="43" t="s">
        <v>28</v>
      </c>
      <c r="M38" s="43" t="s">
        <v>39</v>
      </c>
      <c r="N38" s="43">
        <v>2</v>
      </c>
      <c r="O38" s="43">
        <v>0</v>
      </c>
      <c r="P38" s="43"/>
      <c r="Q38" s="43"/>
      <c r="R38" s="43"/>
      <c r="S38" s="43"/>
      <c r="T38" s="43"/>
      <c r="U38" s="43"/>
      <c r="V38" s="96">
        <f t="shared" si="6"/>
        <v>0</v>
      </c>
      <c r="W38" s="15"/>
      <c r="X38" s="15"/>
      <c r="Y38" s="51" t="s">
        <v>315</v>
      </c>
      <c r="Z38" s="51">
        <v>0.33532631635665883</v>
      </c>
      <c r="AA38" s="51">
        <v>0.33532631635665883</v>
      </c>
      <c r="AB38" s="51">
        <v>1.8938425779342651</v>
      </c>
      <c r="AC38" s="51">
        <v>7</v>
      </c>
      <c r="AD38" s="51" t="s">
        <v>316</v>
      </c>
      <c r="AE38" s="51" t="s">
        <v>254</v>
      </c>
      <c r="AF38" s="51">
        <v>2</v>
      </c>
      <c r="AG38" s="51">
        <v>1.0982770919799805</v>
      </c>
      <c r="AH38" s="51">
        <v>474011.41871037922</v>
      </c>
      <c r="AI38" s="51">
        <v>232884.77746987541</v>
      </c>
    </row>
    <row r="39" spans="1:35" x14ac:dyDescent="0.2">
      <c r="A39" s="26">
        <v>36</v>
      </c>
      <c r="B39" s="43">
        <v>20</v>
      </c>
      <c r="C39" s="43" t="s">
        <v>33</v>
      </c>
      <c r="D39" s="43" t="s">
        <v>91</v>
      </c>
      <c r="E39" s="43" t="s">
        <v>35</v>
      </c>
      <c r="F39" s="43" t="s">
        <v>25</v>
      </c>
      <c r="G39" s="43" t="s">
        <v>44</v>
      </c>
      <c r="H39" s="43" t="s">
        <v>36</v>
      </c>
      <c r="I39" s="43" t="s">
        <v>37</v>
      </c>
      <c r="J39" s="96"/>
      <c r="K39" s="96">
        <f t="shared" si="7"/>
        <v>1</v>
      </c>
      <c r="L39" s="43" t="s">
        <v>38</v>
      </c>
      <c r="M39" s="43" t="s">
        <v>34</v>
      </c>
      <c r="N39" s="43">
        <v>1</v>
      </c>
      <c r="O39" s="43">
        <v>0</v>
      </c>
      <c r="P39" s="43" t="s">
        <v>33</v>
      </c>
      <c r="Q39" s="43" t="s">
        <v>91</v>
      </c>
      <c r="R39" s="43" t="s">
        <v>25</v>
      </c>
      <c r="S39" s="43" t="s">
        <v>58</v>
      </c>
      <c r="T39" s="43" t="s">
        <v>36</v>
      </c>
      <c r="U39" s="43" t="s">
        <v>37</v>
      </c>
      <c r="V39" s="96"/>
      <c r="W39" s="15"/>
      <c r="X39" s="15"/>
      <c r="Y39" s="51" t="s">
        <v>92</v>
      </c>
      <c r="Z39" s="51">
        <v>0.21904941916465748</v>
      </c>
      <c r="AA39" s="51">
        <v>0.21904941916465748</v>
      </c>
      <c r="AB39" s="51">
        <v>2.2259199619293213</v>
      </c>
      <c r="AC39" s="51">
        <v>7</v>
      </c>
      <c r="AD39" s="51" t="s">
        <v>93</v>
      </c>
      <c r="AE39" s="51" t="s">
        <v>32</v>
      </c>
      <c r="AF39" s="51">
        <v>2</v>
      </c>
      <c r="AG39" s="51">
        <v>1.1130900382995605</v>
      </c>
      <c r="AH39" s="51">
        <v>469377.33712320379</v>
      </c>
      <c r="AI39" s="51">
        <v>226324.07685737827</v>
      </c>
    </row>
    <row r="40" spans="1:35" x14ac:dyDescent="0.2">
      <c r="A40" s="26">
        <v>37</v>
      </c>
      <c r="B40" s="43">
        <v>51</v>
      </c>
      <c r="C40" s="43" t="s">
        <v>33</v>
      </c>
      <c r="D40" s="43" t="s">
        <v>91</v>
      </c>
      <c r="E40" s="43" t="s">
        <v>24</v>
      </c>
      <c r="F40" s="43" t="s">
        <v>25</v>
      </c>
      <c r="G40" s="43" t="s">
        <v>40</v>
      </c>
      <c r="H40" s="43" t="s">
        <v>36</v>
      </c>
      <c r="I40" s="43" t="s">
        <v>37</v>
      </c>
      <c r="J40" s="96"/>
      <c r="K40" s="96">
        <f t="shared" si="7"/>
        <v>1</v>
      </c>
      <c r="L40" s="43" t="s">
        <v>38</v>
      </c>
      <c r="M40" s="43" t="s">
        <v>34</v>
      </c>
      <c r="N40" s="43">
        <v>1</v>
      </c>
      <c r="O40" s="43">
        <v>0</v>
      </c>
      <c r="P40" s="43" t="s">
        <v>33</v>
      </c>
      <c r="Q40" s="43" t="s">
        <v>91</v>
      </c>
      <c r="R40" s="43" t="s">
        <v>25</v>
      </c>
      <c r="S40" s="43" t="s">
        <v>58</v>
      </c>
      <c r="T40" s="43" t="s">
        <v>36</v>
      </c>
      <c r="U40" s="43" t="s">
        <v>37</v>
      </c>
      <c r="V40" s="96"/>
      <c r="W40" s="15"/>
      <c r="X40" s="15"/>
      <c r="Y40" s="51" t="s">
        <v>157</v>
      </c>
      <c r="Z40" s="51">
        <v>2.7490837892269808</v>
      </c>
      <c r="AA40" s="51">
        <v>2.7490837892269808</v>
      </c>
      <c r="AB40" s="51">
        <v>3.953068733215332</v>
      </c>
      <c r="AC40" s="51">
        <v>4</v>
      </c>
      <c r="AD40" s="51" t="s">
        <v>158</v>
      </c>
      <c r="AE40" s="51" t="s">
        <v>32</v>
      </c>
      <c r="AF40" s="51">
        <v>2</v>
      </c>
      <c r="AG40" s="51">
        <v>2.2029798030853271</v>
      </c>
      <c r="AH40" s="51">
        <v>466658.17869335954</v>
      </c>
      <c r="AI40" s="51">
        <v>228377.89271891135</v>
      </c>
    </row>
    <row r="41" spans="1:35" x14ac:dyDescent="0.2">
      <c r="A41" s="26">
        <v>38</v>
      </c>
      <c r="B41" s="43">
        <v>70</v>
      </c>
      <c r="C41" s="43" t="s">
        <v>33</v>
      </c>
      <c r="D41" s="43" t="s">
        <v>91</v>
      </c>
      <c r="E41" s="43" t="s">
        <v>24</v>
      </c>
      <c r="F41" s="43" t="s">
        <v>25</v>
      </c>
      <c r="G41" s="43" t="s">
        <v>40</v>
      </c>
      <c r="H41" s="43" t="s">
        <v>27</v>
      </c>
      <c r="I41" s="43" t="s">
        <v>37</v>
      </c>
      <c r="J41" s="96"/>
      <c r="K41" s="96">
        <f t="shared" si="7"/>
        <v>1</v>
      </c>
      <c r="L41" s="43" t="s">
        <v>38</v>
      </c>
      <c r="M41" s="43" t="s">
        <v>34</v>
      </c>
      <c r="N41" s="43">
        <v>1</v>
      </c>
      <c r="O41" s="43">
        <v>0</v>
      </c>
      <c r="P41" s="43"/>
      <c r="Q41" s="43"/>
      <c r="R41" s="43"/>
      <c r="S41" s="43"/>
      <c r="T41" s="43"/>
      <c r="U41" s="43"/>
      <c r="V41" s="96"/>
      <c r="W41" s="15"/>
      <c r="X41" s="15"/>
      <c r="Y41" s="51" t="s">
        <v>198</v>
      </c>
      <c r="Z41" s="51">
        <v>0.27828320264816275</v>
      </c>
      <c r="AA41" s="51">
        <v>0.27828320264816275</v>
      </c>
      <c r="AB41" s="51">
        <v>6.4827799797058105</v>
      </c>
      <c r="AC41" s="51">
        <v>5</v>
      </c>
      <c r="AD41" s="51" t="s">
        <v>199</v>
      </c>
      <c r="AE41" s="51" t="s">
        <v>32</v>
      </c>
      <c r="AF41" s="51">
        <v>2</v>
      </c>
      <c r="AG41" s="51">
        <v>1.4366837739944458</v>
      </c>
      <c r="AH41" s="51">
        <v>469520.68572125054</v>
      </c>
      <c r="AI41" s="51">
        <v>227279.47578863025</v>
      </c>
    </row>
    <row r="42" spans="1:35" x14ac:dyDescent="0.2">
      <c r="A42" s="26">
        <v>39</v>
      </c>
      <c r="B42" s="43">
        <v>240</v>
      </c>
      <c r="C42" s="43" t="s">
        <v>33</v>
      </c>
      <c r="D42" s="43" t="s">
        <v>91</v>
      </c>
      <c r="E42" s="43" t="s">
        <v>35</v>
      </c>
      <c r="F42" s="43" t="s">
        <v>25</v>
      </c>
      <c r="G42" s="43" t="s">
        <v>58</v>
      </c>
      <c r="H42" s="43" t="s">
        <v>36</v>
      </c>
      <c r="I42" s="43" t="s">
        <v>37</v>
      </c>
      <c r="J42" s="96"/>
      <c r="K42" s="96">
        <f t="shared" si="7"/>
        <v>1</v>
      </c>
      <c r="L42" s="43" t="s">
        <v>38</v>
      </c>
      <c r="M42" s="43" t="s">
        <v>34</v>
      </c>
      <c r="N42" s="43">
        <v>1</v>
      </c>
      <c r="O42" s="43">
        <v>0</v>
      </c>
      <c r="P42" s="43" t="s">
        <v>33</v>
      </c>
      <c r="Q42" s="43" t="s">
        <v>91</v>
      </c>
      <c r="R42" s="43" t="s">
        <v>25</v>
      </c>
      <c r="S42" s="43" t="s">
        <v>44</v>
      </c>
      <c r="T42" s="43" t="s">
        <v>36</v>
      </c>
      <c r="U42" s="43" t="s">
        <v>37</v>
      </c>
      <c r="V42" s="96"/>
      <c r="W42" s="15"/>
      <c r="X42" s="15"/>
      <c r="Y42" s="51" t="s">
        <v>550</v>
      </c>
      <c r="Z42" s="51">
        <v>0.17478421807289113</v>
      </c>
      <c r="AA42" s="51">
        <v>0.17478421807289113</v>
      </c>
      <c r="AB42" s="51">
        <v>2.3011021614074707</v>
      </c>
      <c r="AC42" s="51">
        <v>7</v>
      </c>
      <c r="AD42" s="51" t="s">
        <v>551</v>
      </c>
      <c r="AE42" s="51" t="s">
        <v>254</v>
      </c>
      <c r="AF42" s="51">
        <v>2</v>
      </c>
      <c r="AG42" s="51">
        <v>1.3144469261169434</v>
      </c>
      <c r="AH42" s="51">
        <v>489914.38383466308</v>
      </c>
      <c r="AI42" s="51">
        <v>219576.8960403075</v>
      </c>
    </row>
    <row r="43" spans="1:35" x14ac:dyDescent="0.2">
      <c r="A43" s="26">
        <v>40</v>
      </c>
      <c r="B43" s="43">
        <v>108</v>
      </c>
      <c r="C43" s="43" t="s">
        <v>47</v>
      </c>
      <c r="D43" s="43" t="s">
        <v>91</v>
      </c>
      <c r="E43" s="43" t="s">
        <v>24</v>
      </c>
      <c r="F43" s="43" t="s">
        <v>25</v>
      </c>
      <c r="G43" s="43" t="s">
        <v>40</v>
      </c>
      <c r="H43" s="43" t="s">
        <v>61</v>
      </c>
      <c r="I43" s="43" t="s">
        <v>73</v>
      </c>
      <c r="J43" s="96">
        <f t="shared" ref="J43:J68" si="8">H43*I43/144</f>
        <v>0.75</v>
      </c>
      <c r="K43" s="96">
        <f t="shared" si="7"/>
        <v>0</v>
      </c>
      <c r="L43" s="43" t="s">
        <v>135</v>
      </c>
      <c r="M43" s="43" t="s">
        <v>29</v>
      </c>
      <c r="N43" s="43">
        <v>1</v>
      </c>
      <c r="O43" s="43">
        <v>1</v>
      </c>
      <c r="P43" s="43"/>
      <c r="Q43" s="43"/>
      <c r="R43" s="43"/>
      <c r="S43" s="43"/>
      <c r="T43" s="43"/>
      <c r="U43" s="43"/>
      <c r="V43" s="96">
        <f t="shared" ref="V43:V68" si="9">T43*U43/144</f>
        <v>0</v>
      </c>
      <c r="W43" s="15"/>
      <c r="X43" s="15" t="s">
        <v>900</v>
      </c>
      <c r="Y43" s="51" t="s">
        <v>284</v>
      </c>
      <c r="Z43" s="51">
        <v>0.4992277166077313</v>
      </c>
      <c r="AA43" s="51">
        <v>0.4992277166077313</v>
      </c>
      <c r="AB43" s="51">
        <v>3.9915239810943604</v>
      </c>
      <c r="AC43" s="51">
        <v>6</v>
      </c>
      <c r="AD43" s="51" t="s">
        <v>285</v>
      </c>
      <c r="AE43" s="51" t="s">
        <v>254</v>
      </c>
      <c r="AF43" s="51">
        <v>2</v>
      </c>
      <c r="AG43" s="51">
        <v>1.7298271656036377</v>
      </c>
      <c r="AH43" s="51">
        <v>472468.09894022229</v>
      </c>
      <c r="AI43" s="51">
        <v>237654.06061019635</v>
      </c>
    </row>
    <row r="44" spans="1:35" x14ac:dyDescent="0.2">
      <c r="A44" s="26">
        <v>41</v>
      </c>
      <c r="B44" s="43">
        <v>196</v>
      </c>
      <c r="C44" s="43" t="s">
        <v>47</v>
      </c>
      <c r="D44" s="43" t="s">
        <v>91</v>
      </c>
      <c r="E44" s="43" t="s">
        <v>24</v>
      </c>
      <c r="F44" s="43" t="s">
        <v>25</v>
      </c>
      <c r="G44" s="43" t="s">
        <v>58</v>
      </c>
      <c r="H44" s="43" t="s">
        <v>195</v>
      </c>
      <c r="I44" s="43" t="s">
        <v>36</v>
      </c>
      <c r="J44" s="96">
        <f t="shared" si="8"/>
        <v>6</v>
      </c>
      <c r="K44" s="96">
        <f t="shared" si="7"/>
        <v>0</v>
      </c>
      <c r="L44" s="43" t="s">
        <v>28</v>
      </c>
      <c r="M44" s="43" t="s">
        <v>29</v>
      </c>
      <c r="N44" s="43">
        <v>1</v>
      </c>
      <c r="O44" s="43">
        <v>1</v>
      </c>
      <c r="P44" s="43"/>
      <c r="Q44" s="43"/>
      <c r="R44" s="43"/>
      <c r="S44" s="43"/>
      <c r="T44" s="43"/>
      <c r="U44" s="43"/>
      <c r="V44" s="96">
        <f t="shared" si="9"/>
        <v>0</v>
      </c>
      <c r="W44" s="15"/>
      <c r="X44" s="15" t="s">
        <v>911</v>
      </c>
      <c r="Y44" s="51" t="s">
        <v>462</v>
      </c>
      <c r="Z44" s="51">
        <v>0.2679716575203358</v>
      </c>
      <c r="AA44" s="51">
        <v>0.2679716575203358</v>
      </c>
      <c r="AB44" s="51">
        <v>2.5075809955596924</v>
      </c>
      <c r="AC44" s="51">
        <v>7</v>
      </c>
      <c r="AD44" s="51" t="s">
        <v>463</v>
      </c>
      <c r="AE44" s="51" t="s">
        <v>254</v>
      </c>
      <c r="AF44" s="51">
        <v>2</v>
      </c>
      <c r="AG44" s="51">
        <v>1.5952510833740234</v>
      </c>
      <c r="AH44" s="51">
        <v>492174.09859046229</v>
      </c>
      <c r="AI44" s="51">
        <v>219102.27872348134</v>
      </c>
    </row>
    <row r="45" spans="1:35" x14ac:dyDescent="0.2">
      <c r="A45" s="26">
        <v>42</v>
      </c>
      <c r="B45" s="43">
        <v>224</v>
      </c>
      <c r="C45" s="43" t="s">
        <v>47</v>
      </c>
      <c r="D45" s="43" t="s">
        <v>91</v>
      </c>
      <c r="E45" s="43" t="s">
        <v>24</v>
      </c>
      <c r="F45" s="43" t="s">
        <v>25</v>
      </c>
      <c r="G45" s="43" t="s">
        <v>40</v>
      </c>
      <c r="H45" s="43" t="s">
        <v>61</v>
      </c>
      <c r="I45" s="43" t="s">
        <v>37</v>
      </c>
      <c r="J45" s="96">
        <f t="shared" si="8"/>
        <v>0.5</v>
      </c>
      <c r="K45" s="96">
        <f t="shared" si="7"/>
        <v>0</v>
      </c>
      <c r="L45" s="43" t="s">
        <v>28</v>
      </c>
      <c r="M45" s="43" t="s">
        <v>29</v>
      </c>
      <c r="N45" s="43">
        <v>1</v>
      </c>
      <c r="O45" s="43">
        <v>1</v>
      </c>
      <c r="P45" s="43"/>
      <c r="Q45" s="43"/>
      <c r="R45" s="43"/>
      <c r="S45" s="43"/>
      <c r="T45" s="43"/>
      <c r="U45" s="43"/>
      <c r="V45" s="96">
        <f t="shared" si="9"/>
        <v>0</v>
      </c>
      <c r="W45" s="15"/>
      <c r="X45" s="15" t="s">
        <v>923</v>
      </c>
      <c r="Y45" s="51" t="s">
        <v>521</v>
      </c>
      <c r="Z45" s="51">
        <v>0.36763873815536502</v>
      </c>
      <c r="AA45" s="51">
        <v>0.36763873815536502</v>
      </c>
      <c r="AB45" s="51">
        <v>3.92928147315979</v>
      </c>
      <c r="AC45" s="51">
        <v>5</v>
      </c>
      <c r="AD45" s="51" t="s">
        <v>522</v>
      </c>
      <c r="AE45" s="51" t="s">
        <v>254</v>
      </c>
      <c r="AF45" s="51">
        <v>2</v>
      </c>
      <c r="AG45" s="51">
        <v>2.1603922843933105</v>
      </c>
      <c r="AH45" s="51">
        <v>484524.28882712999</v>
      </c>
      <c r="AI45" s="51">
        <v>220679.08348457768</v>
      </c>
    </row>
    <row r="46" spans="1:35" x14ac:dyDescent="0.2">
      <c r="A46" s="26">
        <v>43</v>
      </c>
      <c r="B46" s="43">
        <v>227</v>
      </c>
      <c r="C46" s="43" t="s">
        <v>47</v>
      </c>
      <c r="D46" s="43" t="s">
        <v>91</v>
      </c>
      <c r="E46" s="43" t="s">
        <v>35</v>
      </c>
      <c r="F46" s="43" t="s">
        <v>25</v>
      </c>
      <c r="G46" s="43" t="s">
        <v>26</v>
      </c>
      <c r="H46" s="43" t="s">
        <v>27</v>
      </c>
      <c r="I46" s="43" t="s">
        <v>36</v>
      </c>
      <c r="J46" s="96">
        <f t="shared" si="8"/>
        <v>5</v>
      </c>
      <c r="K46" s="96">
        <f t="shared" si="7"/>
        <v>0</v>
      </c>
      <c r="L46" s="43" t="s">
        <v>28</v>
      </c>
      <c r="M46" s="43" t="s">
        <v>29</v>
      </c>
      <c r="N46" s="43">
        <v>1</v>
      </c>
      <c r="O46" s="43">
        <v>1</v>
      </c>
      <c r="P46" s="43" t="s">
        <v>47</v>
      </c>
      <c r="Q46" s="43" t="s">
        <v>34</v>
      </c>
      <c r="R46" s="43" t="s">
        <v>25</v>
      </c>
      <c r="S46" s="43" t="s">
        <v>26</v>
      </c>
      <c r="T46" s="43" t="s">
        <v>27</v>
      </c>
      <c r="U46" s="43" t="s">
        <v>36</v>
      </c>
      <c r="V46" s="96">
        <f t="shared" si="9"/>
        <v>5</v>
      </c>
      <c r="W46" s="15"/>
      <c r="X46" s="15" t="s">
        <v>925</v>
      </c>
      <c r="Y46" s="51" t="s">
        <v>526</v>
      </c>
      <c r="Z46" s="51">
        <v>0.19248467922210685</v>
      </c>
      <c r="AA46" s="51">
        <v>0.19248467922210685</v>
      </c>
      <c r="AB46" s="51">
        <v>2.5504419803619385</v>
      </c>
      <c r="AC46" s="51">
        <v>6</v>
      </c>
      <c r="AD46" s="51" t="s">
        <v>527</v>
      </c>
      <c r="AE46" s="51" t="s">
        <v>254</v>
      </c>
      <c r="AF46" s="51">
        <v>2</v>
      </c>
      <c r="AG46" s="51">
        <v>1.4283903837203979</v>
      </c>
      <c r="AH46" s="51">
        <v>487196.08590796735</v>
      </c>
      <c r="AI46" s="51">
        <v>221628.64521701713</v>
      </c>
    </row>
    <row r="47" spans="1:35" x14ac:dyDescent="0.2">
      <c r="A47" s="26">
        <v>44</v>
      </c>
      <c r="B47" s="43">
        <v>236</v>
      </c>
      <c r="C47" s="43" t="s">
        <v>47</v>
      </c>
      <c r="D47" s="43" t="s">
        <v>91</v>
      </c>
      <c r="E47" s="43" t="s">
        <v>24</v>
      </c>
      <c r="F47" s="43" t="s">
        <v>25</v>
      </c>
      <c r="G47" s="43" t="s">
        <v>26</v>
      </c>
      <c r="H47" s="43" t="s">
        <v>27</v>
      </c>
      <c r="I47" s="43" t="s">
        <v>27</v>
      </c>
      <c r="J47" s="96">
        <f t="shared" si="8"/>
        <v>6.25</v>
      </c>
      <c r="K47" s="96">
        <f t="shared" si="7"/>
        <v>0</v>
      </c>
      <c r="L47" s="43" t="s">
        <v>28</v>
      </c>
      <c r="M47" s="43" t="s">
        <v>78</v>
      </c>
      <c r="N47" s="43">
        <v>1</v>
      </c>
      <c r="O47" s="43">
        <v>1</v>
      </c>
      <c r="P47" s="43"/>
      <c r="Q47" s="43"/>
      <c r="R47" s="43"/>
      <c r="S47" s="43"/>
      <c r="T47" s="43"/>
      <c r="U47" s="43"/>
      <c r="V47" s="96">
        <f t="shared" si="9"/>
        <v>0</v>
      </c>
      <c r="W47" s="15"/>
      <c r="X47" s="15" t="s">
        <v>927</v>
      </c>
      <c r="Y47" s="51" t="s">
        <v>542</v>
      </c>
      <c r="Z47" s="51">
        <v>0.36963577032089251</v>
      </c>
      <c r="AA47" s="51">
        <v>0.36963577032089251</v>
      </c>
      <c r="AB47" s="51">
        <v>11.256200790405273</v>
      </c>
      <c r="AC47" s="51">
        <v>5</v>
      </c>
      <c r="AD47" s="51" t="s">
        <v>543</v>
      </c>
      <c r="AE47" s="51" t="s">
        <v>254</v>
      </c>
      <c r="AF47" s="51">
        <v>2</v>
      </c>
      <c r="AG47" s="51">
        <v>8.3307151794433594</v>
      </c>
      <c r="AH47" s="51">
        <v>489697.83494585869</v>
      </c>
      <c r="AI47" s="51">
        <v>219715.48828546901</v>
      </c>
    </row>
    <row r="48" spans="1:35" x14ac:dyDescent="0.2">
      <c r="A48" s="26">
        <v>45</v>
      </c>
      <c r="B48" s="43">
        <v>237</v>
      </c>
      <c r="C48" s="43" t="s">
        <v>47</v>
      </c>
      <c r="D48" s="43" t="s">
        <v>91</v>
      </c>
      <c r="E48" s="43" t="s">
        <v>24</v>
      </c>
      <c r="F48" s="43" t="s">
        <v>25</v>
      </c>
      <c r="G48" s="43" t="s">
        <v>26</v>
      </c>
      <c r="H48" s="43" t="s">
        <v>61</v>
      </c>
      <c r="I48" s="43" t="s">
        <v>73</v>
      </c>
      <c r="J48" s="96">
        <f t="shared" si="8"/>
        <v>0.75</v>
      </c>
      <c r="K48" s="96">
        <f t="shared" si="7"/>
        <v>0</v>
      </c>
      <c r="L48" s="43" t="s">
        <v>28</v>
      </c>
      <c r="M48" s="43" t="s">
        <v>29</v>
      </c>
      <c r="N48" s="43">
        <v>1</v>
      </c>
      <c r="O48" s="43">
        <v>1</v>
      </c>
      <c r="P48" s="43"/>
      <c r="Q48" s="43"/>
      <c r="R48" s="43"/>
      <c r="S48" s="43"/>
      <c r="T48" s="43"/>
      <c r="U48" s="43"/>
      <c r="V48" s="96">
        <f t="shared" si="9"/>
        <v>0</v>
      </c>
      <c r="W48" s="15"/>
      <c r="X48" s="15" t="s">
        <v>898</v>
      </c>
      <c r="Y48" s="51" t="s">
        <v>544</v>
      </c>
      <c r="Z48" s="51">
        <v>0.41549141883850094</v>
      </c>
      <c r="AA48" s="51">
        <v>0.41549141883850094</v>
      </c>
      <c r="AB48" s="51">
        <v>1.7379398345947266</v>
      </c>
      <c r="AC48" s="51">
        <v>8</v>
      </c>
      <c r="AD48" s="51" t="s">
        <v>545</v>
      </c>
      <c r="AE48" s="51" t="s">
        <v>254</v>
      </c>
      <c r="AF48" s="51">
        <v>2</v>
      </c>
      <c r="AG48" s="51">
        <v>1.0171506404876709</v>
      </c>
      <c r="AH48" s="51">
        <v>489844.18321571266</v>
      </c>
      <c r="AI48" s="51">
        <v>219629.39364763442</v>
      </c>
    </row>
    <row r="49" spans="1:35" x14ac:dyDescent="0.2">
      <c r="A49" s="26">
        <v>46</v>
      </c>
      <c r="B49" s="43">
        <v>361</v>
      </c>
      <c r="C49" s="43" t="s">
        <v>47</v>
      </c>
      <c r="D49" s="43" t="s">
        <v>91</v>
      </c>
      <c r="E49" s="43" t="s">
        <v>24</v>
      </c>
      <c r="F49" s="43" t="s">
        <v>25</v>
      </c>
      <c r="G49" s="43" t="s">
        <v>44</v>
      </c>
      <c r="H49" s="43" t="s">
        <v>36</v>
      </c>
      <c r="I49" s="43" t="s">
        <v>49</v>
      </c>
      <c r="J49" s="96">
        <f t="shared" si="8"/>
        <v>3</v>
      </c>
      <c r="K49" s="96">
        <f t="shared" si="7"/>
        <v>0</v>
      </c>
      <c r="L49" s="43" t="s">
        <v>28</v>
      </c>
      <c r="M49" s="43" t="s">
        <v>29</v>
      </c>
      <c r="N49" s="43">
        <v>1</v>
      </c>
      <c r="O49" s="43">
        <v>1</v>
      </c>
      <c r="P49" s="43"/>
      <c r="Q49" s="43"/>
      <c r="R49" s="43"/>
      <c r="S49" s="43"/>
      <c r="T49" s="43"/>
      <c r="U49" s="43"/>
      <c r="V49" s="96">
        <f t="shared" si="9"/>
        <v>0</v>
      </c>
      <c r="W49" s="15"/>
      <c r="X49" s="15" t="s">
        <v>922</v>
      </c>
      <c r="Y49" s="51" t="s">
        <v>756</v>
      </c>
      <c r="Z49" s="51">
        <v>0.44148959636688251</v>
      </c>
      <c r="AA49" s="51">
        <v>0.44148959636688251</v>
      </c>
      <c r="AB49" s="51">
        <v>1.6082266569137573</v>
      </c>
      <c r="AC49" s="51">
        <v>9</v>
      </c>
      <c r="AD49" s="51" t="s">
        <v>757</v>
      </c>
      <c r="AE49" s="51" t="s">
        <v>568</v>
      </c>
      <c r="AF49" s="51">
        <v>2</v>
      </c>
      <c r="AG49" s="51">
        <v>1.0118050575256348</v>
      </c>
      <c r="AH49" s="51">
        <v>481769.80159067566</v>
      </c>
      <c r="AI49" s="51">
        <v>208350.8742862003</v>
      </c>
    </row>
    <row r="50" spans="1:35" x14ac:dyDescent="0.2">
      <c r="A50" s="26">
        <v>47</v>
      </c>
      <c r="B50" s="43">
        <v>363</v>
      </c>
      <c r="C50" s="43" t="s">
        <v>47</v>
      </c>
      <c r="D50" s="43" t="s">
        <v>91</v>
      </c>
      <c r="E50" s="43" t="s">
        <v>24</v>
      </c>
      <c r="F50" s="43" t="s">
        <v>25</v>
      </c>
      <c r="G50" s="43" t="s">
        <v>40</v>
      </c>
      <c r="H50" s="43" t="s">
        <v>36</v>
      </c>
      <c r="I50" s="43" t="s">
        <v>49</v>
      </c>
      <c r="J50" s="96">
        <f t="shared" si="8"/>
        <v>3</v>
      </c>
      <c r="K50" s="96">
        <f t="shared" si="7"/>
        <v>0</v>
      </c>
      <c r="L50" s="43" t="s">
        <v>28</v>
      </c>
      <c r="M50" s="43" t="s">
        <v>34</v>
      </c>
      <c r="N50" s="43">
        <v>1</v>
      </c>
      <c r="O50" s="43">
        <v>0</v>
      </c>
      <c r="P50" s="43"/>
      <c r="Q50" s="43"/>
      <c r="R50" s="43"/>
      <c r="S50" s="43"/>
      <c r="T50" s="43"/>
      <c r="U50" s="43"/>
      <c r="V50" s="96">
        <f t="shared" si="9"/>
        <v>0</v>
      </c>
      <c r="W50" s="15"/>
      <c r="X50" s="15" t="s">
        <v>922</v>
      </c>
      <c r="Y50" s="51" t="s">
        <v>760</v>
      </c>
      <c r="Z50" s="51">
        <v>0.56495522975921597</v>
      </c>
      <c r="AA50" s="51">
        <v>0.56495522975921597</v>
      </c>
      <c r="AB50" s="51">
        <v>2.1410315036773682</v>
      </c>
      <c r="AC50" s="51">
        <v>8</v>
      </c>
      <c r="AD50" s="51" t="s">
        <v>761</v>
      </c>
      <c r="AE50" s="51" t="s">
        <v>568</v>
      </c>
      <c r="AF50" s="51">
        <v>2</v>
      </c>
      <c r="AG50" s="51">
        <v>1.3038356304168701</v>
      </c>
      <c r="AH50" s="51">
        <v>481789.50632119348</v>
      </c>
      <c r="AI50" s="51">
        <v>208578.19483084811</v>
      </c>
    </row>
    <row r="51" spans="1:35" x14ac:dyDescent="0.2">
      <c r="A51" s="26">
        <v>48</v>
      </c>
      <c r="B51" s="43">
        <v>377</v>
      </c>
      <c r="C51" s="43" t="s">
        <v>47</v>
      </c>
      <c r="D51" s="43" t="s">
        <v>91</v>
      </c>
      <c r="E51" s="43" t="s">
        <v>24</v>
      </c>
      <c r="F51" s="43" t="s">
        <v>25</v>
      </c>
      <c r="G51" s="43" t="s">
        <v>44</v>
      </c>
      <c r="H51" s="43" t="s">
        <v>27</v>
      </c>
      <c r="I51" s="43" t="s">
        <v>27</v>
      </c>
      <c r="J51" s="96">
        <f t="shared" si="8"/>
        <v>6.25</v>
      </c>
      <c r="K51" s="96">
        <f t="shared" si="7"/>
        <v>0</v>
      </c>
      <c r="L51" s="43" t="s">
        <v>28</v>
      </c>
      <c r="M51" s="43" t="s">
        <v>29</v>
      </c>
      <c r="N51" s="43">
        <v>1</v>
      </c>
      <c r="O51" s="43">
        <v>1</v>
      </c>
      <c r="P51" s="43"/>
      <c r="Q51" s="43"/>
      <c r="R51" s="43"/>
      <c r="S51" s="43"/>
      <c r="T51" s="43"/>
      <c r="U51" s="43"/>
      <c r="V51" s="96">
        <f t="shared" si="9"/>
        <v>0</v>
      </c>
      <c r="W51" s="15"/>
      <c r="X51" s="15" t="s">
        <v>950</v>
      </c>
      <c r="Y51" s="51" t="s">
        <v>788</v>
      </c>
      <c r="Z51" s="51">
        <v>0.47823276281356825</v>
      </c>
      <c r="AA51" s="51">
        <v>0.47823276281356825</v>
      </c>
      <c r="AB51" s="51">
        <v>2.7850210666656494</v>
      </c>
      <c r="AC51" s="51">
        <v>7</v>
      </c>
      <c r="AD51" s="51" t="s">
        <v>789</v>
      </c>
      <c r="AE51" s="51" t="s">
        <v>568</v>
      </c>
      <c r="AF51" s="51">
        <v>2</v>
      </c>
      <c r="AG51" s="51">
        <v>1.7292933464050293</v>
      </c>
      <c r="AH51" s="51">
        <v>481779.14591007412</v>
      </c>
      <c r="AI51" s="51">
        <v>210982.03275041439</v>
      </c>
    </row>
    <row r="52" spans="1:35" x14ac:dyDescent="0.2">
      <c r="A52" s="26">
        <v>49</v>
      </c>
      <c r="B52" s="43">
        <v>407</v>
      </c>
      <c r="C52" s="43" t="s">
        <v>47</v>
      </c>
      <c r="D52" s="43" t="s">
        <v>91</v>
      </c>
      <c r="E52" s="43" t="s">
        <v>35</v>
      </c>
      <c r="F52" s="43" t="s">
        <v>25</v>
      </c>
      <c r="G52" s="43" t="s">
        <v>26</v>
      </c>
      <c r="H52" s="43" t="s">
        <v>27</v>
      </c>
      <c r="I52" s="43" t="s">
        <v>27</v>
      </c>
      <c r="J52" s="96">
        <f t="shared" si="8"/>
        <v>6.25</v>
      </c>
      <c r="K52" s="96">
        <f t="shared" si="7"/>
        <v>0</v>
      </c>
      <c r="L52" s="43" t="s">
        <v>189</v>
      </c>
      <c r="M52" s="43" t="s">
        <v>39</v>
      </c>
      <c r="N52" s="43">
        <v>1</v>
      </c>
      <c r="O52" s="43">
        <v>0</v>
      </c>
      <c r="P52" s="43" t="s">
        <v>47</v>
      </c>
      <c r="Q52" s="43" t="s">
        <v>48</v>
      </c>
      <c r="R52" s="43" t="s">
        <v>25</v>
      </c>
      <c r="S52" s="43" t="s">
        <v>26</v>
      </c>
      <c r="T52" s="43" t="s">
        <v>61</v>
      </c>
      <c r="U52" s="43" t="s">
        <v>61</v>
      </c>
      <c r="V52" s="96">
        <f t="shared" si="9"/>
        <v>1</v>
      </c>
      <c r="W52" s="15"/>
      <c r="X52" s="15" t="s">
        <v>955</v>
      </c>
      <c r="Y52" s="51" t="s">
        <v>840</v>
      </c>
      <c r="Z52" s="51">
        <v>0.30719941139221196</v>
      </c>
      <c r="AA52" s="51">
        <v>0.30719941139221196</v>
      </c>
      <c r="AB52" s="51">
        <v>2.514580249786377</v>
      </c>
      <c r="AC52" s="51">
        <v>6</v>
      </c>
      <c r="AD52" s="51" t="s">
        <v>116</v>
      </c>
      <c r="AE52" s="51" t="s">
        <v>799</v>
      </c>
      <c r="AF52" s="51">
        <v>2</v>
      </c>
      <c r="AG52" s="51">
        <v>1.30060875415802</v>
      </c>
      <c r="AH52" s="51">
        <v>476030.33706288831</v>
      </c>
      <c r="AI52" s="51">
        <v>209802.28455735088</v>
      </c>
    </row>
    <row r="53" spans="1:35" x14ac:dyDescent="0.2">
      <c r="A53" s="26">
        <v>50</v>
      </c>
      <c r="B53" s="43">
        <v>430</v>
      </c>
      <c r="C53" s="43" t="s">
        <v>47</v>
      </c>
      <c r="D53" s="43" t="s">
        <v>91</v>
      </c>
      <c r="E53" s="43" t="s">
        <v>24</v>
      </c>
      <c r="F53" s="43" t="s">
        <v>25</v>
      </c>
      <c r="G53" s="43" t="s">
        <v>44</v>
      </c>
      <c r="H53" s="43" t="s">
        <v>27</v>
      </c>
      <c r="I53" s="43" t="s">
        <v>27</v>
      </c>
      <c r="J53" s="96">
        <f t="shared" si="8"/>
        <v>6.25</v>
      </c>
      <c r="K53" s="96">
        <f t="shared" si="7"/>
        <v>0</v>
      </c>
      <c r="L53" s="43" t="s">
        <v>28</v>
      </c>
      <c r="M53" s="43" t="s">
        <v>29</v>
      </c>
      <c r="N53" s="43">
        <v>1</v>
      </c>
      <c r="O53" s="43">
        <v>1</v>
      </c>
      <c r="P53" s="43"/>
      <c r="Q53" s="43"/>
      <c r="R53" s="43"/>
      <c r="S53" s="43"/>
      <c r="T53" s="43"/>
      <c r="U53" s="43"/>
      <c r="V53" s="96">
        <f t="shared" si="9"/>
        <v>0</v>
      </c>
      <c r="W53" s="15"/>
      <c r="X53" s="15" t="s">
        <v>958</v>
      </c>
      <c r="Y53" s="51" t="s">
        <v>876</v>
      </c>
      <c r="Z53" s="51">
        <v>0.39691302537918127</v>
      </c>
      <c r="AA53" s="51">
        <v>0.39691302537918127</v>
      </c>
      <c r="AB53" s="51">
        <v>4.8369178771972656</v>
      </c>
      <c r="AC53" s="51">
        <v>5</v>
      </c>
      <c r="AD53" s="51" t="s">
        <v>158</v>
      </c>
      <c r="AE53" s="51" t="s">
        <v>799</v>
      </c>
      <c r="AF53" s="51">
        <v>2</v>
      </c>
      <c r="AG53" s="51">
        <v>1.4528355598449707</v>
      </c>
      <c r="AH53" s="51">
        <v>477803.01808139641</v>
      </c>
      <c r="AI53" s="51">
        <v>206419.85963798908</v>
      </c>
    </row>
    <row r="54" spans="1:35" x14ac:dyDescent="0.2">
      <c r="A54" s="26">
        <v>51</v>
      </c>
      <c r="B54" s="43">
        <v>256</v>
      </c>
      <c r="C54" s="43" t="s">
        <v>43</v>
      </c>
      <c r="D54" s="43" t="s">
        <v>91</v>
      </c>
      <c r="E54" s="43" t="s">
        <v>24</v>
      </c>
      <c r="F54" s="43" t="s">
        <v>25</v>
      </c>
      <c r="G54" s="43" t="s">
        <v>26</v>
      </c>
      <c r="H54" s="43" t="s">
        <v>27</v>
      </c>
      <c r="I54" s="43" t="s">
        <v>27</v>
      </c>
      <c r="J54" s="96">
        <f t="shared" si="8"/>
        <v>6.25</v>
      </c>
      <c r="K54" s="96">
        <f t="shared" si="7"/>
        <v>0</v>
      </c>
      <c r="L54" s="43" t="s">
        <v>28</v>
      </c>
      <c r="M54" s="43" t="s">
        <v>29</v>
      </c>
      <c r="N54" s="43">
        <v>1</v>
      </c>
      <c r="O54" s="43">
        <v>1</v>
      </c>
      <c r="P54" s="43"/>
      <c r="Q54" s="43"/>
      <c r="R54" s="43"/>
      <c r="S54" s="43"/>
      <c r="T54" s="43"/>
      <c r="U54" s="43"/>
      <c r="V54" s="96">
        <f t="shared" si="9"/>
        <v>0</v>
      </c>
      <c r="W54" s="15"/>
      <c r="X54" s="15"/>
      <c r="Y54" s="51" t="s">
        <v>581</v>
      </c>
      <c r="Z54" s="51">
        <v>0.24280329108238224</v>
      </c>
      <c r="AA54" s="51">
        <v>0.24280329108238224</v>
      </c>
      <c r="AB54" s="51">
        <v>2.3265986442565918</v>
      </c>
      <c r="AC54" s="51">
        <v>8</v>
      </c>
      <c r="AD54" s="51" t="s">
        <v>582</v>
      </c>
      <c r="AE54" s="51" t="s">
        <v>568</v>
      </c>
      <c r="AF54" s="51">
        <v>2</v>
      </c>
      <c r="AG54" s="51">
        <v>1.7238585948944092</v>
      </c>
      <c r="AH54" s="51">
        <v>479996.15238443244</v>
      </c>
      <c r="AI54" s="51">
        <v>227302.84114881541</v>
      </c>
    </row>
    <row r="55" spans="1:35" x14ac:dyDescent="0.2">
      <c r="A55" s="26">
        <v>52</v>
      </c>
      <c r="B55" s="43">
        <v>289</v>
      </c>
      <c r="C55" s="43" t="s">
        <v>43</v>
      </c>
      <c r="D55" s="43" t="s">
        <v>91</v>
      </c>
      <c r="E55" s="43" t="s">
        <v>24</v>
      </c>
      <c r="F55" s="43" t="s">
        <v>25</v>
      </c>
      <c r="G55" s="43" t="s">
        <v>26</v>
      </c>
      <c r="H55" s="43" t="s">
        <v>27</v>
      </c>
      <c r="I55" s="43" t="s">
        <v>27</v>
      </c>
      <c r="J55" s="96">
        <f t="shared" si="8"/>
        <v>6.25</v>
      </c>
      <c r="K55" s="96">
        <f t="shared" si="7"/>
        <v>0</v>
      </c>
      <c r="L55" s="43" t="s">
        <v>28</v>
      </c>
      <c r="M55" s="43" t="s">
        <v>29</v>
      </c>
      <c r="N55" s="43">
        <v>1</v>
      </c>
      <c r="O55" s="43">
        <v>1</v>
      </c>
      <c r="P55" s="43"/>
      <c r="Q55" s="43"/>
      <c r="R55" s="43"/>
      <c r="S55" s="43"/>
      <c r="T55" s="43"/>
      <c r="U55" s="43"/>
      <c r="V55" s="96">
        <f t="shared" si="9"/>
        <v>0</v>
      </c>
      <c r="W55" s="15"/>
      <c r="X55" s="15"/>
      <c r="Y55" s="51" t="s">
        <v>630</v>
      </c>
      <c r="Z55" s="51">
        <v>0.40382933616638172</v>
      </c>
      <c r="AA55" s="51">
        <v>0.40382933616638172</v>
      </c>
      <c r="AB55" s="51">
        <v>3.2342770099639893</v>
      </c>
      <c r="AC55" s="51">
        <v>6</v>
      </c>
      <c r="AD55" s="51" t="s">
        <v>631</v>
      </c>
      <c r="AE55" s="51" t="s">
        <v>568</v>
      </c>
      <c r="AF55" s="51">
        <v>2</v>
      </c>
      <c r="AG55" s="51">
        <v>2.1082472801208496</v>
      </c>
      <c r="AH55" s="51">
        <v>480425.94705256482</v>
      </c>
      <c r="AI55" s="51">
        <v>226126.78072112816</v>
      </c>
    </row>
    <row r="56" spans="1:35" x14ac:dyDescent="0.2">
      <c r="A56" s="26">
        <v>53</v>
      </c>
      <c r="B56" s="43">
        <v>297</v>
      </c>
      <c r="C56" s="43" t="s">
        <v>43</v>
      </c>
      <c r="D56" s="43" t="s">
        <v>91</v>
      </c>
      <c r="E56" s="43" t="s">
        <v>24</v>
      </c>
      <c r="F56" s="43" t="s">
        <v>25</v>
      </c>
      <c r="G56" s="43" t="s">
        <v>40</v>
      </c>
      <c r="H56" s="43" t="s">
        <v>27</v>
      </c>
      <c r="I56" s="43" t="s">
        <v>27</v>
      </c>
      <c r="J56" s="96">
        <f t="shared" si="8"/>
        <v>6.25</v>
      </c>
      <c r="K56" s="96">
        <f t="shared" si="7"/>
        <v>0</v>
      </c>
      <c r="L56" s="43" t="s">
        <v>28</v>
      </c>
      <c r="M56" s="43" t="s">
        <v>29</v>
      </c>
      <c r="N56" s="43">
        <v>1</v>
      </c>
      <c r="O56" s="43">
        <v>1</v>
      </c>
      <c r="P56" s="43"/>
      <c r="Q56" s="43"/>
      <c r="R56" s="43"/>
      <c r="S56" s="43"/>
      <c r="T56" s="43"/>
      <c r="U56" s="43"/>
      <c r="V56" s="96">
        <f t="shared" si="9"/>
        <v>0</v>
      </c>
      <c r="W56" s="15"/>
      <c r="X56" s="15"/>
      <c r="Y56" s="51" t="s">
        <v>643</v>
      </c>
      <c r="Z56" s="51">
        <v>0.52439048290252699</v>
      </c>
      <c r="AA56" s="51">
        <v>0.52439048290252699</v>
      </c>
      <c r="AB56" s="51">
        <v>1.7485263347625732</v>
      </c>
      <c r="AC56" s="51">
        <v>8</v>
      </c>
      <c r="AD56" s="51" t="s">
        <v>644</v>
      </c>
      <c r="AE56" s="51" t="s">
        <v>568</v>
      </c>
      <c r="AF56" s="51">
        <v>2</v>
      </c>
      <c r="AG56" s="51">
        <v>1.0599637031555176</v>
      </c>
      <c r="AH56" s="51">
        <v>480494.78011635656</v>
      </c>
      <c r="AI56" s="51">
        <v>226093.9476992907</v>
      </c>
    </row>
    <row r="57" spans="1:35" x14ac:dyDescent="0.2">
      <c r="A57" s="26">
        <v>54</v>
      </c>
      <c r="B57" s="43">
        <v>171</v>
      </c>
      <c r="C57" s="43" t="s">
        <v>408</v>
      </c>
      <c r="D57" s="43" t="s">
        <v>91</v>
      </c>
      <c r="E57" s="43" t="s">
        <v>24</v>
      </c>
      <c r="F57" s="43" t="s">
        <v>25</v>
      </c>
      <c r="G57" s="43" t="s">
        <v>26</v>
      </c>
      <c r="H57" s="43" t="s">
        <v>195</v>
      </c>
      <c r="I57" s="43" t="s">
        <v>195</v>
      </c>
      <c r="J57" s="96">
        <f t="shared" si="8"/>
        <v>9</v>
      </c>
      <c r="K57" s="96">
        <f t="shared" si="7"/>
        <v>0</v>
      </c>
      <c r="L57" s="43" t="s">
        <v>28</v>
      </c>
      <c r="M57" s="43" t="s">
        <v>29</v>
      </c>
      <c r="N57" s="43">
        <v>1</v>
      </c>
      <c r="O57" s="43">
        <v>1</v>
      </c>
      <c r="P57" s="43"/>
      <c r="Q57" s="43"/>
      <c r="R57" s="43"/>
      <c r="S57" s="43"/>
      <c r="T57" s="43"/>
      <c r="U57" s="43"/>
      <c r="V57" s="96">
        <f t="shared" si="9"/>
        <v>0</v>
      </c>
      <c r="W57" s="15"/>
      <c r="X57" s="15"/>
      <c r="Y57" s="51" t="s">
        <v>413</v>
      </c>
      <c r="Z57" s="51">
        <v>1.0894423771812449</v>
      </c>
      <c r="AA57" s="51">
        <v>1.0894423771812449</v>
      </c>
      <c r="AB57" s="51">
        <v>2.2782471179962158</v>
      </c>
      <c r="AC57" s="51">
        <v>8</v>
      </c>
      <c r="AD57" s="51" t="s">
        <v>414</v>
      </c>
      <c r="AE57" s="51" t="s">
        <v>254</v>
      </c>
      <c r="AF57" s="51">
        <v>2</v>
      </c>
      <c r="AG57" s="51">
        <v>1.0413199663162231</v>
      </c>
      <c r="AH57" s="51">
        <v>487307.24446044076</v>
      </c>
      <c r="AI57" s="51">
        <v>232150.29666252891</v>
      </c>
    </row>
    <row r="58" spans="1:35" x14ac:dyDescent="0.2">
      <c r="A58" s="26">
        <v>55</v>
      </c>
      <c r="B58" s="43">
        <v>68</v>
      </c>
      <c r="C58" s="43" t="s">
        <v>192</v>
      </c>
      <c r="D58" s="43" t="s">
        <v>91</v>
      </c>
      <c r="E58" s="43" t="s">
        <v>24</v>
      </c>
      <c r="F58" s="43" t="s">
        <v>25</v>
      </c>
      <c r="G58" s="43" t="s">
        <v>26</v>
      </c>
      <c r="H58" s="43" t="s">
        <v>49</v>
      </c>
      <c r="I58" s="43" t="s">
        <v>61</v>
      </c>
      <c r="J58" s="96">
        <f t="shared" si="8"/>
        <v>1.5</v>
      </c>
      <c r="K58" s="96">
        <f t="shared" si="7"/>
        <v>0</v>
      </c>
      <c r="L58" s="43" t="s">
        <v>189</v>
      </c>
      <c r="M58" s="43" t="s">
        <v>51</v>
      </c>
      <c r="N58" s="43">
        <v>1</v>
      </c>
      <c r="O58" s="43">
        <v>1</v>
      </c>
      <c r="P58" s="43"/>
      <c r="Q58" s="43"/>
      <c r="R58" s="43"/>
      <c r="S58" s="43"/>
      <c r="T58" s="43"/>
      <c r="U58" s="43"/>
      <c r="V58" s="96">
        <f t="shared" si="9"/>
        <v>0</v>
      </c>
      <c r="W58" s="15"/>
      <c r="X58" s="15"/>
      <c r="Y58" s="51" t="s">
        <v>193</v>
      </c>
      <c r="Z58" s="51">
        <v>0.3483670926094054</v>
      </c>
      <c r="AA58" s="51">
        <v>0.3483670926094054</v>
      </c>
      <c r="AB58" s="51">
        <v>19.797891616821289</v>
      </c>
      <c r="AC58" s="51">
        <v>4</v>
      </c>
      <c r="AD58" s="51" t="s">
        <v>194</v>
      </c>
      <c r="AE58" s="51" t="s">
        <v>32</v>
      </c>
      <c r="AF58" s="51">
        <v>0</v>
      </c>
      <c r="AG58" s="51">
        <v>17.351161956787109</v>
      </c>
      <c r="AH58" s="51">
        <v>467264.89877245255</v>
      </c>
      <c r="AI58" s="51">
        <v>227932.97483992577</v>
      </c>
    </row>
    <row r="59" spans="1:35" x14ac:dyDescent="0.2">
      <c r="A59" s="26">
        <v>56</v>
      </c>
      <c r="B59" s="43">
        <v>414</v>
      </c>
      <c r="C59" s="43" t="s">
        <v>192</v>
      </c>
      <c r="D59" s="43" t="s">
        <v>91</v>
      </c>
      <c r="E59" s="43" t="s">
        <v>24</v>
      </c>
      <c r="F59" s="43" t="s">
        <v>25</v>
      </c>
      <c r="G59" s="43" t="s">
        <v>44</v>
      </c>
      <c r="H59" s="43" t="s">
        <v>27</v>
      </c>
      <c r="I59" s="43" t="s">
        <v>49</v>
      </c>
      <c r="J59" s="96">
        <f t="shared" si="8"/>
        <v>3.75</v>
      </c>
      <c r="K59" s="96">
        <f t="shared" si="7"/>
        <v>0</v>
      </c>
      <c r="L59" s="43" t="s">
        <v>135</v>
      </c>
      <c r="M59" s="43" t="s">
        <v>29</v>
      </c>
      <c r="N59" s="43">
        <v>1</v>
      </c>
      <c r="O59" s="43">
        <v>1</v>
      </c>
      <c r="P59" s="43"/>
      <c r="Q59" s="43"/>
      <c r="R59" s="43"/>
      <c r="S59" s="43"/>
      <c r="T59" s="43"/>
      <c r="U59" s="43"/>
      <c r="V59" s="96">
        <f t="shared" si="9"/>
        <v>0</v>
      </c>
      <c r="W59" s="15"/>
      <c r="X59" s="15"/>
      <c r="Y59" s="51" t="s">
        <v>852</v>
      </c>
      <c r="Z59" s="51">
        <v>0.65121175765991179</v>
      </c>
      <c r="AA59" s="51">
        <v>0.65121175765991179</v>
      </c>
      <c r="AB59" s="51">
        <v>6.2739143371582031</v>
      </c>
      <c r="AC59" s="51">
        <v>5</v>
      </c>
      <c r="AD59" s="51" t="s">
        <v>126</v>
      </c>
      <c r="AE59" s="51" t="s">
        <v>799</v>
      </c>
      <c r="AF59" s="51">
        <v>2</v>
      </c>
      <c r="AG59" s="51">
        <v>4.5535874366760254</v>
      </c>
      <c r="AH59" s="51">
        <v>477788.19595092366</v>
      </c>
      <c r="AI59" s="51">
        <v>208501.9598107526</v>
      </c>
    </row>
    <row r="60" spans="1:35" x14ac:dyDescent="0.2">
      <c r="A60" s="26">
        <v>57</v>
      </c>
      <c r="B60" s="43">
        <v>440</v>
      </c>
      <c r="C60" s="43" t="s">
        <v>192</v>
      </c>
      <c r="D60" s="43" t="s">
        <v>91</v>
      </c>
      <c r="E60" s="43" t="s">
        <v>24</v>
      </c>
      <c r="F60" s="43" t="s">
        <v>25</v>
      </c>
      <c r="G60" s="43" t="s">
        <v>44</v>
      </c>
      <c r="H60" s="43" t="s">
        <v>36</v>
      </c>
      <c r="I60" s="43" t="s">
        <v>61</v>
      </c>
      <c r="J60" s="96">
        <f t="shared" si="8"/>
        <v>2</v>
      </c>
      <c r="K60" s="96">
        <f t="shared" si="7"/>
        <v>0</v>
      </c>
      <c r="L60" s="43" t="s">
        <v>28</v>
      </c>
      <c r="M60" s="43" t="s">
        <v>39</v>
      </c>
      <c r="N60" s="43">
        <v>1</v>
      </c>
      <c r="O60" s="43">
        <v>0</v>
      </c>
      <c r="P60" s="43"/>
      <c r="Q60" s="43"/>
      <c r="R60" s="43"/>
      <c r="S60" s="43"/>
      <c r="T60" s="43"/>
      <c r="U60" s="43"/>
      <c r="V60" s="96">
        <f t="shared" si="9"/>
        <v>0</v>
      </c>
      <c r="W60" s="15"/>
      <c r="X60" s="15"/>
      <c r="Y60" s="51" t="s">
        <v>891</v>
      </c>
      <c r="Z60" s="51">
        <v>1.7108505114327346</v>
      </c>
      <c r="AA60" s="51">
        <v>1.7108505114327346</v>
      </c>
      <c r="AB60" s="51">
        <v>5.5480360984802246</v>
      </c>
      <c r="AC60" s="51">
        <v>4</v>
      </c>
      <c r="AD60" s="51" t="s">
        <v>188</v>
      </c>
      <c r="AE60" s="51" t="s">
        <v>799</v>
      </c>
      <c r="AF60" s="51">
        <v>2</v>
      </c>
      <c r="AG60" s="51">
        <v>2.8100709915161133</v>
      </c>
      <c r="AH60" s="51">
        <v>471246.7516074297</v>
      </c>
      <c r="AI60" s="51">
        <v>213288.71278203803</v>
      </c>
    </row>
    <row r="61" spans="1:35" x14ac:dyDescent="0.2">
      <c r="A61" s="26">
        <v>58</v>
      </c>
      <c r="B61" s="43">
        <v>42</v>
      </c>
      <c r="C61" s="43" t="s">
        <v>100</v>
      </c>
      <c r="D61" s="43" t="s">
        <v>91</v>
      </c>
      <c r="E61" s="43" t="s">
        <v>35</v>
      </c>
      <c r="F61" s="43" t="s">
        <v>25</v>
      </c>
      <c r="G61" s="43" t="s">
        <v>40</v>
      </c>
      <c r="H61" s="43" t="s">
        <v>49</v>
      </c>
      <c r="I61" s="43" t="s">
        <v>61</v>
      </c>
      <c r="J61" s="96">
        <f t="shared" si="8"/>
        <v>1.5</v>
      </c>
      <c r="K61" s="96">
        <f t="shared" si="7"/>
        <v>0</v>
      </c>
      <c r="L61" s="43" t="s">
        <v>28</v>
      </c>
      <c r="M61" s="43" t="s">
        <v>29</v>
      </c>
      <c r="N61" s="43">
        <v>1</v>
      </c>
      <c r="O61" s="43">
        <v>1</v>
      </c>
      <c r="P61" s="43" t="s">
        <v>47</v>
      </c>
      <c r="Q61" s="43" t="s">
        <v>34</v>
      </c>
      <c r="R61" s="43" t="s">
        <v>25</v>
      </c>
      <c r="S61" s="43" t="s">
        <v>40</v>
      </c>
      <c r="T61" s="43" t="s">
        <v>49</v>
      </c>
      <c r="U61" s="43" t="s">
        <v>61</v>
      </c>
      <c r="V61" s="96">
        <f t="shared" si="9"/>
        <v>1.5</v>
      </c>
      <c r="W61" s="15"/>
      <c r="X61" s="15" t="s">
        <v>965</v>
      </c>
      <c r="Y61" s="51" t="s">
        <v>138</v>
      </c>
      <c r="Z61" s="51">
        <v>0.761098613739014</v>
      </c>
      <c r="AA61" s="51">
        <v>0.761098613739014</v>
      </c>
      <c r="AB61" s="51">
        <v>2.5995876789093018</v>
      </c>
      <c r="AC61" s="51">
        <v>5</v>
      </c>
      <c r="AD61" s="51" t="s">
        <v>139</v>
      </c>
      <c r="AE61" s="51" t="s">
        <v>32</v>
      </c>
      <c r="AF61" s="51">
        <v>2</v>
      </c>
      <c r="AG61" s="51">
        <v>1.5520706176757813</v>
      </c>
      <c r="AH61" s="51">
        <v>465995.95849499782</v>
      </c>
      <c r="AI61" s="51">
        <v>226669.49597504956</v>
      </c>
    </row>
    <row r="62" spans="1:35" x14ac:dyDescent="0.2">
      <c r="A62" s="26">
        <v>59</v>
      </c>
      <c r="B62" s="43">
        <v>54</v>
      </c>
      <c r="C62" s="43" t="s">
        <v>100</v>
      </c>
      <c r="D62" s="43" t="s">
        <v>91</v>
      </c>
      <c r="E62" s="43" t="s">
        <v>24</v>
      </c>
      <c r="F62" s="43" t="s">
        <v>25</v>
      </c>
      <c r="G62" s="43" t="s">
        <v>58</v>
      </c>
      <c r="H62" s="43" t="s">
        <v>49</v>
      </c>
      <c r="I62" s="43" t="s">
        <v>61</v>
      </c>
      <c r="J62" s="96">
        <f t="shared" si="8"/>
        <v>1.5</v>
      </c>
      <c r="K62" s="96">
        <f t="shared" si="7"/>
        <v>0</v>
      </c>
      <c r="L62" s="43" t="s">
        <v>28</v>
      </c>
      <c r="M62" s="43" t="s">
        <v>29</v>
      </c>
      <c r="N62" s="43">
        <v>1</v>
      </c>
      <c r="O62" s="43">
        <v>1</v>
      </c>
      <c r="P62" s="43"/>
      <c r="Q62" s="43"/>
      <c r="R62" s="43"/>
      <c r="S62" s="43"/>
      <c r="T62" s="43"/>
      <c r="U62" s="43"/>
      <c r="V62" s="96">
        <f t="shared" si="9"/>
        <v>0</v>
      </c>
      <c r="W62" s="15"/>
      <c r="X62" s="15"/>
      <c r="Y62" s="51" t="s">
        <v>163</v>
      </c>
      <c r="Z62" s="51">
        <v>0.4708904957771301</v>
      </c>
      <c r="AA62" s="51">
        <v>0.4708904957771301</v>
      </c>
      <c r="AB62" s="51">
        <v>2.0672366619110107</v>
      </c>
      <c r="AC62" s="51">
        <v>7</v>
      </c>
      <c r="AD62" s="51" t="s">
        <v>164</v>
      </c>
      <c r="AE62" s="51" t="s">
        <v>32</v>
      </c>
      <c r="AF62" s="51">
        <v>2</v>
      </c>
      <c r="AG62" s="51">
        <v>1.1333187818527222</v>
      </c>
      <c r="AH62" s="51">
        <v>466437.07329445897</v>
      </c>
      <c r="AI62" s="51">
        <v>229163.72426343506</v>
      </c>
    </row>
    <row r="63" spans="1:35" x14ac:dyDescent="0.2">
      <c r="A63" s="26">
        <v>60</v>
      </c>
      <c r="B63" s="43">
        <v>242</v>
      </c>
      <c r="C63" s="43" t="s">
        <v>100</v>
      </c>
      <c r="D63" s="43" t="s">
        <v>91</v>
      </c>
      <c r="E63" s="43" t="s">
        <v>24</v>
      </c>
      <c r="F63" s="43" t="s">
        <v>25</v>
      </c>
      <c r="G63" s="43" t="s">
        <v>44</v>
      </c>
      <c r="H63" s="43" t="s">
        <v>49</v>
      </c>
      <c r="I63" s="43" t="s">
        <v>61</v>
      </c>
      <c r="J63" s="96">
        <f t="shared" si="8"/>
        <v>1.5</v>
      </c>
      <c r="K63" s="96">
        <f t="shared" si="7"/>
        <v>0</v>
      </c>
      <c r="L63" s="43" t="s">
        <v>28</v>
      </c>
      <c r="M63" s="43" t="s">
        <v>29</v>
      </c>
      <c r="N63" s="43">
        <v>1</v>
      </c>
      <c r="O63" s="43">
        <v>1</v>
      </c>
      <c r="P63" s="43"/>
      <c r="Q63" s="43"/>
      <c r="R63" s="43"/>
      <c r="S63" s="43"/>
      <c r="T63" s="43"/>
      <c r="U63" s="43"/>
      <c r="V63" s="96">
        <f t="shared" si="9"/>
        <v>0</v>
      </c>
      <c r="W63" s="15"/>
      <c r="X63" s="15"/>
      <c r="Y63" s="51" t="s">
        <v>554</v>
      </c>
      <c r="Z63" s="51">
        <v>0.2587190008163453</v>
      </c>
      <c r="AA63" s="51">
        <v>0.2587190008163453</v>
      </c>
      <c r="AB63" s="51">
        <v>1.7738124132156372</v>
      </c>
      <c r="AC63" s="51">
        <v>8</v>
      </c>
      <c r="AD63" s="51" t="s">
        <v>555</v>
      </c>
      <c r="AE63" s="51" t="s">
        <v>254</v>
      </c>
      <c r="AF63" s="51">
        <v>2</v>
      </c>
      <c r="AG63" s="51">
        <v>1.0320686101913452</v>
      </c>
      <c r="AH63" s="51">
        <v>488471.49074929702</v>
      </c>
      <c r="AI63" s="51">
        <v>226793.67079396779</v>
      </c>
    </row>
    <row r="64" spans="1:35" x14ac:dyDescent="0.2">
      <c r="A64" s="26">
        <v>61</v>
      </c>
      <c r="B64" s="43">
        <v>243</v>
      </c>
      <c r="C64" s="43" t="s">
        <v>100</v>
      </c>
      <c r="D64" s="43" t="s">
        <v>91</v>
      </c>
      <c r="E64" s="43" t="s">
        <v>24</v>
      </c>
      <c r="F64" s="43" t="s">
        <v>25</v>
      </c>
      <c r="G64" s="43" t="s">
        <v>40</v>
      </c>
      <c r="H64" s="43" t="s">
        <v>49</v>
      </c>
      <c r="I64" s="43" t="s">
        <v>61</v>
      </c>
      <c r="J64" s="96">
        <f t="shared" si="8"/>
        <v>1.5</v>
      </c>
      <c r="K64" s="96">
        <f t="shared" si="7"/>
        <v>0</v>
      </c>
      <c r="L64" s="43" t="s">
        <v>28</v>
      </c>
      <c r="M64" s="43" t="s">
        <v>29</v>
      </c>
      <c r="N64" s="43">
        <v>1</v>
      </c>
      <c r="O64" s="43">
        <v>1</v>
      </c>
      <c r="P64" s="43"/>
      <c r="Q64" s="43"/>
      <c r="R64" s="43"/>
      <c r="S64" s="43"/>
      <c r="T64" s="43"/>
      <c r="U64" s="43"/>
      <c r="V64" s="96">
        <f t="shared" si="9"/>
        <v>0</v>
      </c>
      <c r="W64" s="15"/>
      <c r="X64" s="15"/>
      <c r="Y64" s="51" t="s">
        <v>556</v>
      </c>
      <c r="Z64" s="51">
        <v>0.32596026897430425</v>
      </c>
      <c r="AA64" s="51">
        <v>0.32596026897430425</v>
      </c>
      <c r="AB64" s="51">
        <v>1.8274945020675659</v>
      </c>
      <c r="AC64" s="51">
        <v>7</v>
      </c>
      <c r="AD64" s="51" t="s">
        <v>557</v>
      </c>
      <c r="AE64" s="51" t="s">
        <v>254</v>
      </c>
      <c r="AF64" s="51">
        <v>2</v>
      </c>
      <c r="AG64" s="51">
        <v>1.0804679393768311</v>
      </c>
      <c r="AH64" s="51">
        <v>488447.24864182156</v>
      </c>
      <c r="AI64" s="51">
        <v>226885.35479484507</v>
      </c>
    </row>
    <row r="65" spans="1:35" x14ac:dyDescent="0.2">
      <c r="A65" s="26">
        <v>62</v>
      </c>
      <c r="B65" s="43">
        <v>332</v>
      </c>
      <c r="C65" s="43" t="s">
        <v>100</v>
      </c>
      <c r="D65" s="43" t="s">
        <v>91</v>
      </c>
      <c r="E65" s="43" t="s">
        <v>24</v>
      </c>
      <c r="F65" s="43" t="s">
        <v>25</v>
      </c>
      <c r="G65" s="43" t="s">
        <v>44</v>
      </c>
      <c r="H65" s="43" t="s">
        <v>49</v>
      </c>
      <c r="I65" s="43" t="s">
        <v>61</v>
      </c>
      <c r="J65" s="96">
        <f t="shared" si="8"/>
        <v>1.5</v>
      </c>
      <c r="K65" s="96">
        <f t="shared" si="7"/>
        <v>0</v>
      </c>
      <c r="L65" s="43" t="s">
        <v>28</v>
      </c>
      <c r="M65" s="43" t="s">
        <v>417</v>
      </c>
      <c r="N65" s="43">
        <v>1</v>
      </c>
      <c r="O65" s="43">
        <v>1</v>
      </c>
      <c r="P65" s="43"/>
      <c r="Q65" s="43"/>
      <c r="R65" s="43"/>
      <c r="S65" s="43"/>
      <c r="T65" s="43"/>
      <c r="U65" s="43"/>
      <c r="V65" s="96">
        <f t="shared" si="9"/>
        <v>0</v>
      </c>
      <c r="W65" s="15"/>
      <c r="X65" s="15"/>
      <c r="Y65" s="51" t="s">
        <v>705</v>
      </c>
      <c r="Z65" s="51">
        <v>0.14112680912017816</v>
      </c>
      <c r="AA65" s="51">
        <v>0.14112680912017816</v>
      </c>
      <c r="AB65" s="51">
        <v>3.1170268058776855</v>
      </c>
      <c r="AC65" s="51">
        <v>6</v>
      </c>
      <c r="AD65" s="51" t="s">
        <v>199</v>
      </c>
      <c r="AE65" s="51" t="s">
        <v>568</v>
      </c>
      <c r="AF65" s="51">
        <v>2</v>
      </c>
      <c r="AG65" s="51">
        <v>1.2882506847381592</v>
      </c>
      <c r="AH65" s="51">
        <v>479342.9536331484</v>
      </c>
      <c r="AI65" s="51">
        <v>217885.42525779488</v>
      </c>
    </row>
    <row r="66" spans="1:35" x14ac:dyDescent="0.2">
      <c r="A66" s="26">
        <v>63</v>
      </c>
      <c r="B66" s="43">
        <v>86</v>
      </c>
      <c r="C66" s="43" t="s">
        <v>146</v>
      </c>
      <c r="D66" s="43" t="s">
        <v>91</v>
      </c>
      <c r="E66" s="43" t="s">
        <v>24</v>
      </c>
      <c r="F66" s="43" t="s">
        <v>25</v>
      </c>
      <c r="G66" s="43" t="s">
        <v>40</v>
      </c>
      <c r="H66" s="43" t="s">
        <v>49</v>
      </c>
      <c r="I66" s="43" t="s">
        <v>49</v>
      </c>
      <c r="J66" s="96">
        <f t="shared" si="8"/>
        <v>2.25</v>
      </c>
      <c r="K66" s="96">
        <f t="shared" si="7"/>
        <v>0</v>
      </c>
      <c r="L66" s="43" t="s">
        <v>28</v>
      </c>
      <c r="M66" s="43" t="s">
        <v>29</v>
      </c>
      <c r="N66" s="43">
        <v>1</v>
      </c>
      <c r="O66" s="43">
        <v>1</v>
      </c>
      <c r="P66" s="43"/>
      <c r="Q66" s="43"/>
      <c r="R66" s="43"/>
      <c r="S66" s="43"/>
      <c r="T66" s="43"/>
      <c r="U66" s="43"/>
      <c r="V66" s="96">
        <f t="shared" si="9"/>
        <v>0</v>
      </c>
      <c r="W66" s="15"/>
      <c r="X66" s="15"/>
      <c r="Y66" s="51" t="s">
        <v>233</v>
      </c>
      <c r="Z66" s="51">
        <v>0.19534902811050425</v>
      </c>
      <c r="AA66" s="51">
        <v>0.19534902811050425</v>
      </c>
      <c r="AB66" s="51">
        <v>3.3119001388549805</v>
      </c>
      <c r="AC66" s="51">
        <v>6</v>
      </c>
      <c r="AD66" s="51" t="s">
        <v>234</v>
      </c>
      <c r="AE66" s="51" t="s">
        <v>232</v>
      </c>
      <c r="AF66" s="51">
        <v>2</v>
      </c>
      <c r="AG66" s="51">
        <v>1.3321468830108643</v>
      </c>
      <c r="AH66" s="51">
        <v>461086.97908299568</v>
      </c>
      <c r="AI66" s="51">
        <v>237461.72756239618</v>
      </c>
    </row>
    <row r="67" spans="1:35" x14ac:dyDescent="0.2">
      <c r="A67" s="26">
        <v>64</v>
      </c>
      <c r="B67" s="43">
        <v>183</v>
      </c>
      <c r="C67" s="43" t="s">
        <v>22</v>
      </c>
      <c r="D67" s="43" t="s">
        <v>91</v>
      </c>
      <c r="E67" s="43" t="s">
        <v>24</v>
      </c>
      <c r="F67" s="43" t="s">
        <v>25</v>
      </c>
      <c r="G67" s="43" t="s">
        <v>58</v>
      </c>
      <c r="H67" s="43" t="s">
        <v>27</v>
      </c>
      <c r="I67" s="43" t="s">
        <v>27</v>
      </c>
      <c r="J67" s="96">
        <f t="shared" si="8"/>
        <v>6.25</v>
      </c>
      <c r="K67" s="96">
        <f t="shared" si="7"/>
        <v>0</v>
      </c>
      <c r="L67" s="43" t="s">
        <v>28</v>
      </c>
      <c r="M67" s="43" t="s">
        <v>29</v>
      </c>
      <c r="N67" s="43">
        <v>1</v>
      </c>
      <c r="O67" s="43">
        <v>1</v>
      </c>
      <c r="P67" s="43"/>
      <c r="Q67" s="43"/>
      <c r="R67" s="43"/>
      <c r="S67" s="43"/>
      <c r="T67" s="43"/>
      <c r="U67" s="43"/>
      <c r="V67" s="96">
        <f t="shared" si="9"/>
        <v>0</v>
      </c>
      <c r="W67" s="15"/>
      <c r="X67" s="15"/>
      <c r="Y67" s="51" t="s">
        <v>437</v>
      </c>
      <c r="Z67" s="51">
        <v>0.39484207153320316</v>
      </c>
      <c r="AA67" s="51">
        <v>0.39484207153320316</v>
      </c>
      <c r="AB67" s="51">
        <v>2.3085942268371582</v>
      </c>
      <c r="AC67" s="51">
        <v>7</v>
      </c>
      <c r="AD67" s="51" t="s">
        <v>80</v>
      </c>
      <c r="AE67" s="51" t="s">
        <v>254</v>
      </c>
      <c r="AF67" s="51">
        <v>2</v>
      </c>
      <c r="AG67" s="51">
        <v>1.1288577318191528</v>
      </c>
      <c r="AH67" s="51">
        <v>490795.74244059977</v>
      </c>
      <c r="AI67" s="51">
        <v>235083.75345666223</v>
      </c>
    </row>
    <row r="68" spans="1:35" x14ac:dyDescent="0.2">
      <c r="A68" s="26">
        <v>65</v>
      </c>
      <c r="B68" s="43">
        <v>305</v>
      </c>
      <c r="C68" s="43" t="s">
        <v>22</v>
      </c>
      <c r="D68" s="43" t="s">
        <v>91</v>
      </c>
      <c r="E68" s="43" t="s">
        <v>24</v>
      </c>
      <c r="F68" s="43" t="s">
        <v>25</v>
      </c>
      <c r="G68" s="43" t="s">
        <v>44</v>
      </c>
      <c r="H68" s="43" t="s">
        <v>27</v>
      </c>
      <c r="I68" s="43" t="s">
        <v>27</v>
      </c>
      <c r="J68" s="96">
        <f t="shared" si="8"/>
        <v>6.25</v>
      </c>
      <c r="K68" s="96">
        <f t="shared" ref="K68:K99" si="10">IF(C68="D3-X1",1,0)</f>
        <v>0</v>
      </c>
      <c r="L68" s="43" t="s">
        <v>28</v>
      </c>
      <c r="M68" s="43" t="s">
        <v>34</v>
      </c>
      <c r="N68" s="43">
        <v>1</v>
      </c>
      <c r="O68" s="43">
        <v>0</v>
      </c>
      <c r="P68" s="43"/>
      <c r="Q68" s="43"/>
      <c r="R68" s="43"/>
      <c r="S68" s="43"/>
      <c r="T68" s="43"/>
      <c r="U68" s="43"/>
      <c r="V68" s="96">
        <f t="shared" si="9"/>
        <v>0</v>
      </c>
      <c r="W68" s="15"/>
      <c r="X68" s="15"/>
      <c r="Y68" s="51" t="s">
        <v>653</v>
      </c>
      <c r="Z68" s="51">
        <v>2.2690121982168221</v>
      </c>
      <c r="AA68" s="51">
        <v>2.2690121982168221</v>
      </c>
      <c r="AB68" s="51">
        <v>2.1932923793792725</v>
      </c>
      <c r="AC68" s="51">
        <v>6</v>
      </c>
      <c r="AD68" s="51" t="s">
        <v>394</v>
      </c>
      <c r="AE68" s="51" t="s">
        <v>568</v>
      </c>
      <c r="AF68" s="51">
        <v>2</v>
      </c>
      <c r="AG68" s="51">
        <v>1.2049202919006348</v>
      </c>
      <c r="AH68" s="51">
        <v>471096.07234599936</v>
      </c>
      <c r="AI68" s="51">
        <v>225031.00440496439</v>
      </c>
    </row>
    <row r="69" spans="1:35" x14ac:dyDescent="0.2">
      <c r="A69" s="26">
        <v>66</v>
      </c>
      <c r="B69" s="43">
        <v>21</v>
      </c>
      <c r="C69" s="43" t="s">
        <v>33</v>
      </c>
      <c r="D69" s="43" t="s">
        <v>23</v>
      </c>
      <c r="E69" s="43" t="s">
        <v>35</v>
      </c>
      <c r="F69" s="43" t="s">
        <v>25</v>
      </c>
      <c r="G69" s="43" t="s">
        <v>58</v>
      </c>
      <c r="H69" s="43" t="s">
        <v>36</v>
      </c>
      <c r="I69" s="43" t="s">
        <v>37</v>
      </c>
      <c r="J69" s="96"/>
      <c r="K69" s="96">
        <f t="shared" si="10"/>
        <v>1</v>
      </c>
      <c r="L69" s="43" t="s">
        <v>38</v>
      </c>
      <c r="M69" s="43" t="s">
        <v>34</v>
      </c>
      <c r="N69" s="43">
        <v>1</v>
      </c>
      <c r="O69" s="43">
        <v>0</v>
      </c>
      <c r="P69" s="43" t="s">
        <v>33</v>
      </c>
      <c r="Q69" s="43" t="s">
        <v>23</v>
      </c>
      <c r="R69" s="43" t="s">
        <v>25</v>
      </c>
      <c r="S69" s="43" t="s">
        <v>44</v>
      </c>
      <c r="T69" s="43" t="s">
        <v>36</v>
      </c>
      <c r="U69" s="43" t="s">
        <v>37</v>
      </c>
      <c r="V69" s="96"/>
      <c r="W69" s="15"/>
      <c r="X69" s="15"/>
      <c r="Y69" s="51" t="s">
        <v>94</v>
      </c>
      <c r="Z69" s="51">
        <v>0.37853575652094917</v>
      </c>
      <c r="AA69" s="51">
        <v>0.37853575652094917</v>
      </c>
      <c r="AB69" s="51">
        <v>3.4531593322753906</v>
      </c>
      <c r="AC69" s="51">
        <v>5</v>
      </c>
      <c r="AD69" s="51" t="s">
        <v>95</v>
      </c>
      <c r="AE69" s="51" t="s">
        <v>32</v>
      </c>
      <c r="AF69" s="51">
        <v>2</v>
      </c>
      <c r="AG69" s="51">
        <v>1.5277427434921265</v>
      </c>
      <c r="AH69" s="51">
        <v>468737.40467934485</v>
      </c>
      <c r="AI69" s="51">
        <v>226119.48392327226</v>
      </c>
    </row>
    <row r="70" spans="1:35" x14ac:dyDescent="0.2">
      <c r="A70" s="26">
        <v>67</v>
      </c>
      <c r="B70" s="43">
        <v>22</v>
      </c>
      <c r="C70" s="43" t="s">
        <v>33</v>
      </c>
      <c r="D70" s="43" t="s">
        <v>23</v>
      </c>
      <c r="E70" s="43" t="s">
        <v>35</v>
      </c>
      <c r="F70" s="43" t="s">
        <v>25</v>
      </c>
      <c r="G70" s="43" t="s">
        <v>58</v>
      </c>
      <c r="H70" s="43" t="s">
        <v>36</v>
      </c>
      <c r="I70" s="43" t="s">
        <v>37</v>
      </c>
      <c r="J70" s="96"/>
      <c r="K70" s="96">
        <f t="shared" si="10"/>
        <v>1</v>
      </c>
      <c r="L70" s="43" t="s">
        <v>38</v>
      </c>
      <c r="M70" s="43" t="s">
        <v>78</v>
      </c>
      <c r="N70" s="43">
        <v>1</v>
      </c>
      <c r="O70" s="43">
        <v>1</v>
      </c>
      <c r="P70" s="43" t="s">
        <v>33</v>
      </c>
      <c r="Q70" s="43" t="s">
        <v>23</v>
      </c>
      <c r="R70" s="43" t="s">
        <v>25</v>
      </c>
      <c r="S70" s="43" t="s">
        <v>44</v>
      </c>
      <c r="T70" s="43" t="s">
        <v>36</v>
      </c>
      <c r="U70" s="43" t="s">
        <v>37</v>
      </c>
      <c r="V70" s="96"/>
      <c r="W70" s="15"/>
      <c r="X70" s="15"/>
      <c r="Y70" s="51" t="s">
        <v>96</v>
      </c>
      <c r="Z70" s="51">
        <v>1.479191487202401</v>
      </c>
      <c r="AA70" s="51">
        <v>1.479191487202401</v>
      </c>
      <c r="AB70" s="51">
        <v>2.8745927810668945</v>
      </c>
      <c r="AC70" s="51">
        <v>6</v>
      </c>
      <c r="AD70" s="51" t="s">
        <v>97</v>
      </c>
      <c r="AE70" s="51" t="s">
        <v>32</v>
      </c>
      <c r="AF70" s="51">
        <v>2</v>
      </c>
      <c r="AG70" s="51">
        <v>1.6366286277770996</v>
      </c>
      <c r="AH70" s="51">
        <v>467800.24626391585</v>
      </c>
      <c r="AI70" s="51">
        <v>226698.3971036383</v>
      </c>
    </row>
    <row r="71" spans="1:35" x14ac:dyDescent="0.2">
      <c r="A71" s="26">
        <v>68</v>
      </c>
      <c r="B71" s="43">
        <v>56</v>
      </c>
      <c r="C71" s="43" t="s">
        <v>33</v>
      </c>
      <c r="D71" s="43" t="s">
        <v>23</v>
      </c>
      <c r="E71" s="43" t="s">
        <v>35</v>
      </c>
      <c r="F71" s="43" t="s">
        <v>25</v>
      </c>
      <c r="G71" s="43" t="s">
        <v>58</v>
      </c>
      <c r="H71" s="43" t="s">
        <v>36</v>
      </c>
      <c r="I71" s="43" t="s">
        <v>37</v>
      </c>
      <c r="J71" s="96"/>
      <c r="K71" s="96">
        <f t="shared" si="10"/>
        <v>1</v>
      </c>
      <c r="L71" s="43" t="s">
        <v>38</v>
      </c>
      <c r="M71" s="43" t="s">
        <v>34</v>
      </c>
      <c r="N71" s="43">
        <v>1</v>
      </c>
      <c r="O71" s="43">
        <v>0</v>
      </c>
      <c r="P71" s="43" t="s">
        <v>33</v>
      </c>
      <c r="Q71" s="43" t="s">
        <v>23</v>
      </c>
      <c r="R71" s="43" t="s">
        <v>25</v>
      </c>
      <c r="S71" s="43" t="s">
        <v>44</v>
      </c>
      <c r="T71" s="43" t="s">
        <v>36</v>
      </c>
      <c r="U71" s="43" t="s">
        <v>37</v>
      </c>
      <c r="V71" s="96"/>
      <c r="W71" s="15"/>
      <c r="X71" s="15"/>
      <c r="Y71" s="51" t="s">
        <v>167</v>
      </c>
      <c r="Z71" s="51">
        <v>0.43846683502197298</v>
      </c>
      <c r="AA71" s="51">
        <v>0.43846683502197298</v>
      </c>
      <c r="AB71" s="51">
        <v>3.4059967994689941</v>
      </c>
      <c r="AC71" s="51">
        <v>6</v>
      </c>
      <c r="AD71" s="51" t="s">
        <v>168</v>
      </c>
      <c r="AE71" s="51" t="s">
        <v>32</v>
      </c>
      <c r="AF71" s="51">
        <v>2</v>
      </c>
      <c r="AG71" s="51">
        <v>2.1018772125244141</v>
      </c>
      <c r="AH71" s="51">
        <v>466751.25362688478</v>
      </c>
      <c r="AI71" s="51">
        <v>228949.028088327</v>
      </c>
    </row>
    <row r="72" spans="1:35" x14ac:dyDescent="0.2">
      <c r="A72" s="26">
        <v>69</v>
      </c>
      <c r="B72" s="43">
        <v>66</v>
      </c>
      <c r="C72" s="43" t="s">
        <v>33</v>
      </c>
      <c r="D72" s="43" t="s">
        <v>23</v>
      </c>
      <c r="E72" s="43" t="s">
        <v>24</v>
      </c>
      <c r="F72" s="43" t="s">
        <v>25</v>
      </c>
      <c r="G72" s="43" t="s">
        <v>26</v>
      </c>
      <c r="H72" s="43" t="s">
        <v>36</v>
      </c>
      <c r="I72" s="43" t="s">
        <v>37</v>
      </c>
      <c r="J72" s="96"/>
      <c r="K72" s="96">
        <f t="shared" si="10"/>
        <v>1</v>
      </c>
      <c r="L72" s="43" t="s">
        <v>38</v>
      </c>
      <c r="M72" s="43" t="s">
        <v>29</v>
      </c>
      <c r="N72" s="43">
        <v>1</v>
      </c>
      <c r="O72" s="43">
        <v>1</v>
      </c>
      <c r="P72" s="43"/>
      <c r="Q72" s="43"/>
      <c r="R72" s="43"/>
      <c r="S72" s="43"/>
      <c r="T72" s="43"/>
      <c r="U72" s="43"/>
      <c r="V72" s="96"/>
      <c r="W72" s="15"/>
      <c r="X72" s="15"/>
      <c r="Y72" s="51" t="s">
        <v>187</v>
      </c>
      <c r="Z72" s="51">
        <v>0.274814989566803</v>
      </c>
      <c r="AA72" s="51">
        <v>0.274814989566803</v>
      </c>
      <c r="AB72" s="51">
        <v>2.6343846321105957</v>
      </c>
      <c r="AC72" s="51">
        <v>6</v>
      </c>
      <c r="AD72" s="51" t="s">
        <v>188</v>
      </c>
      <c r="AE72" s="51" t="s">
        <v>32</v>
      </c>
      <c r="AF72" s="51">
        <v>2</v>
      </c>
      <c r="AG72" s="51">
        <v>1.3203059434890747</v>
      </c>
      <c r="AH72" s="51">
        <v>466592.99406291969</v>
      </c>
      <c r="AI72" s="51">
        <v>227722.49147027096</v>
      </c>
    </row>
    <row r="73" spans="1:35" x14ac:dyDescent="0.2">
      <c r="A73" s="26">
        <v>70</v>
      </c>
      <c r="B73" s="43">
        <v>91</v>
      </c>
      <c r="C73" s="43" t="s">
        <v>33</v>
      </c>
      <c r="D73" s="43" t="s">
        <v>23</v>
      </c>
      <c r="E73" s="43" t="s">
        <v>35</v>
      </c>
      <c r="F73" s="43" t="s">
        <v>25</v>
      </c>
      <c r="G73" s="43" t="s">
        <v>40</v>
      </c>
      <c r="H73" s="43" t="s">
        <v>195</v>
      </c>
      <c r="I73" s="43" t="s">
        <v>37</v>
      </c>
      <c r="J73" s="96"/>
      <c r="K73" s="96">
        <f t="shared" si="10"/>
        <v>1</v>
      </c>
      <c r="L73" s="43" t="s">
        <v>38</v>
      </c>
      <c r="M73" s="43" t="s">
        <v>34</v>
      </c>
      <c r="N73" s="43">
        <v>1</v>
      </c>
      <c r="O73" s="43">
        <v>0</v>
      </c>
      <c r="P73" s="43" t="s">
        <v>33</v>
      </c>
      <c r="Q73" s="43" t="s">
        <v>23</v>
      </c>
      <c r="R73" s="43" t="s">
        <v>25</v>
      </c>
      <c r="S73" s="43" t="s">
        <v>58</v>
      </c>
      <c r="T73" s="43" t="s">
        <v>195</v>
      </c>
      <c r="U73" s="43" t="s">
        <v>37</v>
      </c>
      <c r="V73" s="96"/>
      <c r="W73" s="15"/>
      <c r="X73" s="15"/>
      <c r="Y73" s="51" t="s">
        <v>245</v>
      </c>
      <c r="Z73" s="51">
        <v>0.25605278372764573</v>
      </c>
      <c r="AA73" s="51">
        <v>0.25605278372764573</v>
      </c>
      <c r="AB73" s="51">
        <v>2.2630457878112793</v>
      </c>
      <c r="AC73" s="51">
        <v>6</v>
      </c>
      <c r="AD73" s="51" t="s">
        <v>246</v>
      </c>
      <c r="AE73" s="51" t="s">
        <v>232</v>
      </c>
      <c r="AF73" s="51">
        <v>2</v>
      </c>
      <c r="AG73" s="51">
        <v>1.2408072948455811</v>
      </c>
      <c r="AH73" s="51">
        <v>463352.4228442937</v>
      </c>
      <c r="AI73" s="51">
        <v>232986.7212753506</v>
      </c>
    </row>
    <row r="74" spans="1:35" x14ac:dyDescent="0.2">
      <c r="A74" s="26">
        <v>71</v>
      </c>
      <c r="B74" s="43">
        <v>103</v>
      </c>
      <c r="C74" s="43" t="s">
        <v>33</v>
      </c>
      <c r="D74" s="43" t="s">
        <v>23</v>
      </c>
      <c r="E74" s="43" t="s">
        <v>35</v>
      </c>
      <c r="F74" s="43" t="s">
        <v>25</v>
      </c>
      <c r="G74" s="43" t="s">
        <v>26</v>
      </c>
      <c r="H74" s="43" t="s">
        <v>36</v>
      </c>
      <c r="I74" s="43" t="s">
        <v>37</v>
      </c>
      <c r="J74" s="96"/>
      <c r="K74" s="96">
        <f t="shared" si="10"/>
        <v>1</v>
      </c>
      <c r="L74" s="43" t="s">
        <v>38</v>
      </c>
      <c r="M74" s="43" t="s">
        <v>39</v>
      </c>
      <c r="N74" s="43">
        <v>1</v>
      </c>
      <c r="O74" s="43">
        <v>0</v>
      </c>
      <c r="P74" s="43" t="s">
        <v>33</v>
      </c>
      <c r="Q74" s="43" t="s">
        <v>23</v>
      </c>
      <c r="R74" s="43" t="s">
        <v>25</v>
      </c>
      <c r="S74" s="43" t="s">
        <v>44</v>
      </c>
      <c r="T74" s="43" t="s">
        <v>36</v>
      </c>
      <c r="U74" s="43" t="s">
        <v>37</v>
      </c>
      <c r="V74" s="96"/>
      <c r="W74" s="15"/>
      <c r="X74" s="15"/>
      <c r="Y74" s="51" t="s">
        <v>272</v>
      </c>
      <c r="Z74" s="51">
        <v>0.24931653499603287</v>
      </c>
      <c r="AA74" s="51">
        <v>0.24931653499603287</v>
      </c>
      <c r="AB74" s="51">
        <v>2.8335511684417725</v>
      </c>
      <c r="AC74" s="51">
        <v>7</v>
      </c>
      <c r="AD74" s="51" t="s">
        <v>273</v>
      </c>
      <c r="AE74" s="51" t="s">
        <v>254</v>
      </c>
      <c r="AF74" s="51">
        <v>2</v>
      </c>
      <c r="AG74" s="51">
        <v>1.4140827655792236</v>
      </c>
      <c r="AH74" s="51">
        <v>471666.81274635129</v>
      </c>
      <c r="AI74" s="51">
        <v>237742.70668203288</v>
      </c>
    </row>
    <row r="75" spans="1:35" x14ac:dyDescent="0.2">
      <c r="A75" s="26">
        <v>72</v>
      </c>
      <c r="B75" s="43">
        <v>106</v>
      </c>
      <c r="C75" s="43" t="s">
        <v>33</v>
      </c>
      <c r="D75" s="43" t="s">
        <v>23</v>
      </c>
      <c r="E75" s="43" t="s">
        <v>35</v>
      </c>
      <c r="F75" s="43" t="s">
        <v>25</v>
      </c>
      <c r="G75" s="43" t="s">
        <v>26</v>
      </c>
      <c r="H75" s="43" t="s">
        <v>36</v>
      </c>
      <c r="I75" s="43" t="s">
        <v>37</v>
      </c>
      <c r="J75" s="96"/>
      <c r="K75" s="96">
        <f t="shared" si="10"/>
        <v>1</v>
      </c>
      <c r="L75" s="43" t="s">
        <v>38</v>
      </c>
      <c r="M75" s="43" t="s">
        <v>34</v>
      </c>
      <c r="N75" s="43">
        <v>1</v>
      </c>
      <c r="O75" s="43">
        <v>0</v>
      </c>
      <c r="P75" s="43" t="s">
        <v>33</v>
      </c>
      <c r="Q75" s="43" t="s">
        <v>23</v>
      </c>
      <c r="R75" s="43" t="s">
        <v>25</v>
      </c>
      <c r="S75" s="43" t="s">
        <v>40</v>
      </c>
      <c r="T75" s="43" t="s">
        <v>36</v>
      </c>
      <c r="U75" s="43" t="s">
        <v>37</v>
      </c>
      <c r="V75" s="96"/>
      <c r="W75" s="15"/>
      <c r="X75" s="15"/>
      <c r="Y75" s="51" t="s">
        <v>280</v>
      </c>
      <c r="Z75" s="51">
        <v>0.20582441210746771</v>
      </c>
      <c r="AA75" s="51">
        <v>0.20582441210746771</v>
      </c>
      <c r="AB75" s="51">
        <v>2.3829929828643799</v>
      </c>
      <c r="AC75" s="51">
        <v>7</v>
      </c>
      <c r="AD75" s="51" t="s">
        <v>281</v>
      </c>
      <c r="AE75" s="51" t="s">
        <v>254</v>
      </c>
      <c r="AF75" s="51">
        <v>2</v>
      </c>
      <c r="AG75" s="51">
        <v>1.1545884609222412</v>
      </c>
      <c r="AH75" s="51">
        <v>472425.10274453933</v>
      </c>
      <c r="AI75" s="51">
        <v>237745.5123227837</v>
      </c>
    </row>
    <row r="76" spans="1:35" x14ac:dyDescent="0.2">
      <c r="A76" s="26">
        <v>73</v>
      </c>
      <c r="B76" s="43">
        <v>113</v>
      </c>
      <c r="C76" s="43" t="s">
        <v>33</v>
      </c>
      <c r="D76" s="43" t="s">
        <v>23</v>
      </c>
      <c r="E76" s="43" t="s">
        <v>35</v>
      </c>
      <c r="F76" s="43" t="s">
        <v>25</v>
      </c>
      <c r="G76" s="43" t="s">
        <v>58</v>
      </c>
      <c r="H76" s="43" t="s">
        <v>27</v>
      </c>
      <c r="I76" s="43" t="s">
        <v>37</v>
      </c>
      <c r="J76" s="96"/>
      <c r="K76" s="96">
        <f t="shared" si="10"/>
        <v>1</v>
      </c>
      <c r="L76" s="43" t="s">
        <v>38</v>
      </c>
      <c r="M76" s="43" t="s">
        <v>34</v>
      </c>
      <c r="N76" s="43">
        <v>1</v>
      </c>
      <c r="O76" s="43">
        <v>0</v>
      </c>
      <c r="P76" s="43" t="s">
        <v>33</v>
      </c>
      <c r="Q76" s="43" t="s">
        <v>91</v>
      </c>
      <c r="R76" s="43" t="s">
        <v>25</v>
      </c>
      <c r="S76" s="43" t="s">
        <v>40</v>
      </c>
      <c r="T76" s="43" t="s">
        <v>36</v>
      </c>
      <c r="U76" s="43" t="s">
        <v>37</v>
      </c>
      <c r="V76" s="96"/>
      <c r="W76" s="15"/>
      <c r="X76" s="15"/>
      <c r="Y76" s="51" t="s">
        <v>295</v>
      </c>
      <c r="Z76" s="51">
        <v>0.21564466714859018</v>
      </c>
      <c r="AA76" s="51">
        <v>0.21564466714859018</v>
      </c>
      <c r="AB76" s="51">
        <v>2.1870086193084717</v>
      </c>
      <c r="AC76" s="51">
        <v>8</v>
      </c>
      <c r="AD76" s="51" t="s">
        <v>296</v>
      </c>
      <c r="AE76" s="51" t="s">
        <v>254</v>
      </c>
      <c r="AF76" s="51">
        <v>2</v>
      </c>
      <c r="AG76" s="51">
        <v>1.325653076171875</v>
      </c>
      <c r="AH76" s="51">
        <v>472930.17061147862</v>
      </c>
      <c r="AI76" s="51">
        <v>234150.33947459201</v>
      </c>
    </row>
    <row r="77" spans="1:35" x14ac:dyDescent="0.2">
      <c r="A77" s="26">
        <v>74</v>
      </c>
      <c r="B77" s="43">
        <v>175</v>
      </c>
      <c r="C77" s="43" t="s">
        <v>33</v>
      </c>
      <c r="D77" s="43" t="s">
        <v>23</v>
      </c>
      <c r="E77" s="43" t="s">
        <v>35</v>
      </c>
      <c r="F77" s="43" t="s">
        <v>25</v>
      </c>
      <c r="G77" s="43" t="s">
        <v>58</v>
      </c>
      <c r="H77" s="43" t="s">
        <v>27</v>
      </c>
      <c r="I77" s="43" t="s">
        <v>37</v>
      </c>
      <c r="J77" s="96"/>
      <c r="K77" s="96">
        <f t="shared" si="10"/>
        <v>1</v>
      </c>
      <c r="L77" s="43" t="s">
        <v>38</v>
      </c>
      <c r="M77" s="43" t="s">
        <v>34</v>
      </c>
      <c r="N77" s="43">
        <v>1</v>
      </c>
      <c r="O77" s="43">
        <v>0</v>
      </c>
      <c r="P77" s="43" t="s">
        <v>33</v>
      </c>
      <c r="Q77" s="43" t="s">
        <v>23</v>
      </c>
      <c r="R77" s="43" t="s">
        <v>25</v>
      </c>
      <c r="S77" s="43" t="s">
        <v>40</v>
      </c>
      <c r="T77" s="43" t="s">
        <v>27</v>
      </c>
      <c r="U77" s="43" t="s">
        <v>37</v>
      </c>
      <c r="V77" s="96"/>
      <c r="W77" s="15"/>
      <c r="X77" s="15"/>
      <c r="Y77" s="51" t="s">
        <v>422</v>
      </c>
      <c r="Z77" s="51">
        <v>0.29933578604950389</v>
      </c>
      <c r="AA77" s="51">
        <v>0.29933578604950389</v>
      </c>
      <c r="AB77" s="51">
        <v>3.1345846652984619</v>
      </c>
      <c r="AC77" s="51">
        <v>6</v>
      </c>
      <c r="AD77" s="51" t="s">
        <v>65</v>
      </c>
      <c r="AE77" s="51" t="s">
        <v>254</v>
      </c>
      <c r="AF77" s="51">
        <v>2</v>
      </c>
      <c r="AG77" s="51">
        <v>1.3862015008926392</v>
      </c>
      <c r="AH77" s="51">
        <v>483913.33527407673</v>
      </c>
      <c r="AI77" s="51">
        <v>230752.71949971991</v>
      </c>
    </row>
    <row r="78" spans="1:35" x14ac:dyDescent="0.2">
      <c r="A78" s="26">
        <v>75</v>
      </c>
      <c r="B78" s="43">
        <v>176</v>
      </c>
      <c r="C78" s="43" t="s">
        <v>33</v>
      </c>
      <c r="D78" s="43" t="s">
        <v>23</v>
      </c>
      <c r="E78" s="43" t="s">
        <v>35</v>
      </c>
      <c r="F78" s="43" t="s">
        <v>25</v>
      </c>
      <c r="G78" s="43" t="s">
        <v>58</v>
      </c>
      <c r="H78" s="43" t="s">
        <v>36</v>
      </c>
      <c r="I78" s="43" t="s">
        <v>37</v>
      </c>
      <c r="J78" s="96"/>
      <c r="K78" s="96">
        <f t="shared" si="10"/>
        <v>1</v>
      </c>
      <c r="L78" s="43" t="s">
        <v>38</v>
      </c>
      <c r="M78" s="43" t="s">
        <v>34</v>
      </c>
      <c r="N78" s="43">
        <v>1</v>
      </c>
      <c r="O78" s="43">
        <v>0</v>
      </c>
      <c r="P78" s="43" t="s">
        <v>33</v>
      </c>
      <c r="Q78" s="43" t="s">
        <v>23</v>
      </c>
      <c r="R78" s="43" t="s">
        <v>25</v>
      </c>
      <c r="S78" s="43" t="s">
        <v>40</v>
      </c>
      <c r="T78" s="43" t="s">
        <v>36</v>
      </c>
      <c r="U78" s="43" t="s">
        <v>37</v>
      </c>
      <c r="V78" s="96"/>
      <c r="W78" s="15"/>
      <c r="X78" s="15"/>
      <c r="Y78" s="51" t="s">
        <v>423</v>
      </c>
      <c r="Z78" s="51">
        <v>0.21474756479263307</v>
      </c>
      <c r="AA78" s="51">
        <v>0.21474756479263307</v>
      </c>
      <c r="AB78" s="51">
        <v>4.016120433807373</v>
      </c>
      <c r="AC78" s="51">
        <v>5</v>
      </c>
      <c r="AD78" s="51" t="s">
        <v>424</v>
      </c>
      <c r="AE78" s="51" t="s">
        <v>254</v>
      </c>
      <c r="AF78" s="51">
        <v>2</v>
      </c>
      <c r="AG78" s="51">
        <v>1.7087483406066895</v>
      </c>
      <c r="AH78" s="51">
        <v>482344.48959322495</v>
      </c>
      <c r="AI78" s="51">
        <v>232130.31596090563</v>
      </c>
    </row>
    <row r="79" spans="1:35" x14ac:dyDescent="0.2">
      <c r="A79" s="26">
        <v>76</v>
      </c>
      <c r="B79" s="43">
        <v>180</v>
      </c>
      <c r="C79" s="43" t="s">
        <v>33</v>
      </c>
      <c r="D79" s="43" t="s">
        <v>23</v>
      </c>
      <c r="E79" s="43" t="s">
        <v>24</v>
      </c>
      <c r="F79" s="43" t="s">
        <v>25</v>
      </c>
      <c r="G79" s="43" t="s">
        <v>26</v>
      </c>
      <c r="H79" s="43" t="s">
        <v>36</v>
      </c>
      <c r="I79" s="43" t="s">
        <v>37</v>
      </c>
      <c r="J79" s="96"/>
      <c r="K79" s="96">
        <f t="shared" si="10"/>
        <v>1</v>
      </c>
      <c r="L79" s="43" t="s">
        <v>38</v>
      </c>
      <c r="M79" s="43" t="s">
        <v>34</v>
      </c>
      <c r="N79" s="43">
        <v>1</v>
      </c>
      <c r="O79" s="43">
        <v>0</v>
      </c>
      <c r="P79" s="43" t="s">
        <v>33</v>
      </c>
      <c r="Q79" s="43" t="s">
        <v>23</v>
      </c>
      <c r="R79" s="43" t="s">
        <v>25</v>
      </c>
      <c r="S79" s="43" t="s">
        <v>44</v>
      </c>
      <c r="T79" s="43" t="s">
        <v>36</v>
      </c>
      <c r="U79" s="43" t="s">
        <v>37</v>
      </c>
      <c r="V79" s="96"/>
      <c r="W79" s="15"/>
      <c r="X79" s="15"/>
      <c r="Y79" s="51" t="s">
        <v>431</v>
      </c>
      <c r="Z79" s="51">
        <v>0.31367491960525512</v>
      </c>
      <c r="AA79" s="51">
        <v>0.31367491960525512</v>
      </c>
      <c r="AB79" s="51">
        <v>3.5488548278808594</v>
      </c>
      <c r="AC79" s="51">
        <v>5</v>
      </c>
      <c r="AD79" s="51" t="s">
        <v>432</v>
      </c>
      <c r="AE79" s="51" t="s">
        <v>254</v>
      </c>
      <c r="AF79" s="51">
        <v>2</v>
      </c>
      <c r="AG79" s="51">
        <v>1.504292368888855</v>
      </c>
      <c r="AH79" s="51">
        <v>483888.4511986922</v>
      </c>
      <c r="AI79" s="51">
        <v>232156.07671267205</v>
      </c>
    </row>
    <row r="80" spans="1:35" x14ac:dyDescent="0.2">
      <c r="A80" s="26">
        <v>77</v>
      </c>
      <c r="B80" s="43">
        <v>207</v>
      </c>
      <c r="C80" s="43" t="s">
        <v>33</v>
      </c>
      <c r="D80" s="43" t="s">
        <v>23</v>
      </c>
      <c r="E80" s="43" t="s">
        <v>35</v>
      </c>
      <c r="F80" s="43" t="s">
        <v>25</v>
      </c>
      <c r="G80" s="43" t="s">
        <v>58</v>
      </c>
      <c r="H80" s="43" t="s">
        <v>36</v>
      </c>
      <c r="I80" s="43" t="s">
        <v>37</v>
      </c>
      <c r="J80" s="96"/>
      <c r="K80" s="96">
        <f t="shared" si="10"/>
        <v>1</v>
      </c>
      <c r="L80" s="43" t="s">
        <v>38</v>
      </c>
      <c r="M80" s="43" t="s">
        <v>39</v>
      </c>
      <c r="N80" s="43">
        <v>1</v>
      </c>
      <c r="O80" s="43">
        <v>0</v>
      </c>
      <c r="P80" s="43" t="s">
        <v>33</v>
      </c>
      <c r="Q80" s="43" t="s">
        <v>23</v>
      </c>
      <c r="R80" s="43" t="s">
        <v>25</v>
      </c>
      <c r="S80" s="43" t="s">
        <v>44</v>
      </c>
      <c r="T80" s="43" t="s">
        <v>36</v>
      </c>
      <c r="U80" s="43" t="s">
        <v>37</v>
      </c>
      <c r="V80" s="96"/>
      <c r="W80" s="15"/>
      <c r="X80" s="15"/>
      <c r="Y80" s="51" t="s">
        <v>485</v>
      </c>
      <c r="Z80" s="51">
        <v>0.25298387169837949</v>
      </c>
      <c r="AA80" s="51">
        <v>0.25298387169837949</v>
      </c>
      <c r="AB80" s="51">
        <v>2.5232985019683838</v>
      </c>
      <c r="AC80" s="51">
        <v>8</v>
      </c>
      <c r="AD80" s="51" t="s">
        <v>486</v>
      </c>
      <c r="AE80" s="51" t="s">
        <v>254</v>
      </c>
      <c r="AF80" s="51">
        <v>2</v>
      </c>
      <c r="AG80" s="51">
        <v>1.0305849313735962</v>
      </c>
      <c r="AH80" s="51">
        <v>490967.5920832206</v>
      </c>
      <c r="AI80" s="51">
        <v>219123.83979984067</v>
      </c>
    </row>
    <row r="81" spans="1:35" x14ac:dyDescent="0.2">
      <c r="A81" s="26">
        <v>78</v>
      </c>
      <c r="B81" s="43">
        <v>221</v>
      </c>
      <c r="C81" s="43" t="s">
        <v>33</v>
      </c>
      <c r="D81" s="43" t="s">
        <v>23</v>
      </c>
      <c r="E81" s="43" t="s">
        <v>35</v>
      </c>
      <c r="F81" s="43" t="s">
        <v>25</v>
      </c>
      <c r="G81" s="43" t="s">
        <v>58</v>
      </c>
      <c r="H81" s="43" t="s">
        <v>27</v>
      </c>
      <c r="I81" s="43" t="s">
        <v>37</v>
      </c>
      <c r="J81" s="96"/>
      <c r="K81" s="96">
        <f t="shared" si="10"/>
        <v>1</v>
      </c>
      <c r="L81" s="43" t="s">
        <v>38</v>
      </c>
      <c r="M81" s="43" t="s">
        <v>34</v>
      </c>
      <c r="N81" s="43">
        <v>1</v>
      </c>
      <c r="O81" s="43">
        <v>0</v>
      </c>
      <c r="P81" s="43" t="s">
        <v>33</v>
      </c>
      <c r="Q81" s="43" t="s">
        <v>23</v>
      </c>
      <c r="R81" s="43" t="s">
        <v>25</v>
      </c>
      <c r="S81" s="43" t="s">
        <v>44</v>
      </c>
      <c r="T81" s="43" t="s">
        <v>36</v>
      </c>
      <c r="U81" s="43" t="s">
        <v>37</v>
      </c>
      <c r="V81" s="96"/>
      <c r="W81" s="15"/>
      <c r="X81" s="15"/>
      <c r="Y81" s="51" t="s">
        <v>515</v>
      </c>
      <c r="Z81" s="51">
        <v>0.33605446815490725</v>
      </c>
      <c r="AA81" s="51">
        <v>0.33605446815490725</v>
      </c>
      <c r="AB81" s="51">
        <v>1.9058636426925659</v>
      </c>
      <c r="AC81" s="51">
        <v>7</v>
      </c>
      <c r="AD81" s="51" t="s">
        <v>516</v>
      </c>
      <c r="AE81" s="51" t="s">
        <v>254</v>
      </c>
      <c r="AF81" s="51">
        <v>2</v>
      </c>
      <c r="AG81" s="51">
        <v>1.0627075433731079</v>
      </c>
      <c r="AH81" s="51">
        <v>487080.87103990751</v>
      </c>
      <c r="AI81" s="51">
        <v>220339.6359805543</v>
      </c>
    </row>
    <row r="82" spans="1:35" x14ac:dyDescent="0.2">
      <c r="A82" s="26">
        <v>79</v>
      </c>
      <c r="B82" s="43">
        <v>223</v>
      </c>
      <c r="C82" s="43" t="s">
        <v>33</v>
      </c>
      <c r="D82" s="43" t="s">
        <v>23</v>
      </c>
      <c r="E82" s="43" t="s">
        <v>35</v>
      </c>
      <c r="F82" s="43" t="s">
        <v>25</v>
      </c>
      <c r="G82" s="43" t="s">
        <v>44</v>
      </c>
      <c r="H82" s="43" t="s">
        <v>36</v>
      </c>
      <c r="I82" s="43" t="s">
        <v>37</v>
      </c>
      <c r="J82" s="96"/>
      <c r="K82" s="96">
        <f t="shared" si="10"/>
        <v>1</v>
      </c>
      <c r="L82" s="43" t="s">
        <v>38</v>
      </c>
      <c r="M82" s="43" t="s">
        <v>34</v>
      </c>
      <c r="N82" s="43">
        <v>1</v>
      </c>
      <c r="O82" s="43">
        <v>0</v>
      </c>
      <c r="P82" s="43" t="s">
        <v>33</v>
      </c>
      <c r="Q82" s="43" t="s">
        <v>23</v>
      </c>
      <c r="R82" s="43" t="s">
        <v>25</v>
      </c>
      <c r="S82" s="43" t="s">
        <v>26</v>
      </c>
      <c r="T82" s="43" t="s">
        <v>36</v>
      </c>
      <c r="U82" s="43" t="s">
        <v>37</v>
      </c>
      <c r="V82" s="96"/>
      <c r="W82" s="15"/>
      <c r="X82" s="15"/>
      <c r="Y82" s="51" t="s">
        <v>519</v>
      </c>
      <c r="Z82" s="51">
        <v>0.3315140032768249</v>
      </c>
      <c r="AA82" s="51">
        <v>0.3315140032768249</v>
      </c>
      <c r="AB82" s="51">
        <v>3.9899299144744873</v>
      </c>
      <c r="AC82" s="51">
        <v>5</v>
      </c>
      <c r="AD82" s="51" t="s">
        <v>520</v>
      </c>
      <c r="AE82" s="51" t="s">
        <v>254</v>
      </c>
      <c r="AF82" s="51">
        <v>2</v>
      </c>
      <c r="AG82" s="51">
        <v>1.420850396156311</v>
      </c>
      <c r="AH82" s="51">
        <v>484536.37478852586</v>
      </c>
      <c r="AI82" s="51">
        <v>220693.71693471752</v>
      </c>
    </row>
    <row r="83" spans="1:35" x14ac:dyDescent="0.2">
      <c r="A83" s="26">
        <v>80</v>
      </c>
      <c r="B83" s="43">
        <v>249</v>
      </c>
      <c r="C83" s="43" t="s">
        <v>33</v>
      </c>
      <c r="D83" s="43" t="s">
        <v>23</v>
      </c>
      <c r="E83" s="43" t="s">
        <v>35</v>
      </c>
      <c r="F83" s="43" t="s">
        <v>25</v>
      </c>
      <c r="G83" s="43" t="s">
        <v>40</v>
      </c>
      <c r="H83" s="43" t="s">
        <v>36</v>
      </c>
      <c r="I83" s="43" t="s">
        <v>37</v>
      </c>
      <c r="J83" s="96"/>
      <c r="K83" s="96">
        <f t="shared" si="10"/>
        <v>1</v>
      </c>
      <c r="L83" s="43" t="s">
        <v>38</v>
      </c>
      <c r="M83" s="43" t="s">
        <v>34</v>
      </c>
      <c r="N83" s="43">
        <v>1</v>
      </c>
      <c r="O83" s="43">
        <v>0</v>
      </c>
      <c r="P83" s="43" t="s">
        <v>33</v>
      </c>
      <c r="Q83" s="43" t="s">
        <v>23</v>
      </c>
      <c r="R83" s="43" t="s">
        <v>25</v>
      </c>
      <c r="S83" s="43" t="s">
        <v>58</v>
      </c>
      <c r="T83" s="43" t="s">
        <v>36</v>
      </c>
      <c r="U83" s="43" t="s">
        <v>37</v>
      </c>
      <c r="V83" s="96"/>
      <c r="W83" s="15"/>
      <c r="X83" s="15"/>
      <c r="Y83" s="51" t="s">
        <v>569</v>
      </c>
      <c r="Z83" s="51">
        <v>0.24496414422988866</v>
      </c>
      <c r="AA83" s="51">
        <v>0.24496414422988866</v>
      </c>
      <c r="AB83" s="51">
        <v>1.9114859104156494</v>
      </c>
      <c r="AC83" s="51">
        <v>8</v>
      </c>
      <c r="AD83" s="51" t="s">
        <v>570</v>
      </c>
      <c r="AE83" s="51" t="s">
        <v>568</v>
      </c>
      <c r="AF83" s="51">
        <v>2</v>
      </c>
      <c r="AG83" s="51">
        <v>1.1408718824386597</v>
      </c>
      <c r="AH83" s="51">
        <v>487562.64109494205</v>
      </c>
      <c r="AI83" s="51">
        <v>229586.64959632338</v>
      </c>
    </row>
    <row r="84" spans="1:35" x14ac:dyDescent="0.2">
      <c r="A84" s="26">
        <v>81</v>
      </c>
      <c r="B84" s="43">
        <v>255</v>
      </c>
      <c r="C84" s="43" t="s">
        <v>33</v>
      </c>
      <c r="D84" s="43" t="s">
        <v>23</v>
      </c>
      <c r="E84" s="43" t="s">
        <v>35</v>
      </c>
      <c r="F84" s="43" t="s">
        <v>25</v>
      </c>
      <c r="G84" s="43" t="s">
        <v>40</v>
      </c>
      <c r="H84" s="43" t="s">
        <v>36</v>
      </c>
      <c r="I84" s="43" t="s">
        <v>37</v>
      </c>
      <c r="J84" s="96"/>
      <c r="K84" s="96">
        <f t="shared" si="10"/>
        <v>1</v>
      </c>
      <c r="L84" s="43" t="s">
        <v>38</v>
      </c>
      <c r="M84" s="43" t="s">
        <v>34</v>
      </c>
      <c r="N84" s="43">
        <v>1</v>
      </c>
      <c r="O84" s="43">
        <v>0</v>
      </c>
      <c r="P84" s="43" t="s">
        <v>33</v>
      </c>
      <c r="Q84" s="43" t="s">
        <v>23</v>
      </c>
      <c r="R84" s="43" t="s">
        <v>25</v>
      </c>
      <c r="S84" s="43" t="s">
        <v>58</v>
      </c>
      <c r="T84" s="43" t="s">
        <v>36</v>
      </c>
      <c r="U84" s="43" t="s">
        <v>37</v>
      </c>
      <c r="V84" s="96"/>
      <c r="W84" s="15"/>
      <c r="X84" s="15"/>
      <c r="Y84" s="51" t="s">
        <v>580</v>
      </c>
      <c r="Z84" s="51">
        <v>0.23178803086280828</v>
      </c>
      <c r="AA84" s="51">
        <v>0.23178803086280828</v>
      </c>
      <c r="AB84" s="51">
        <v>2.1566014289855957</v>
      </c>
      <c r="AC84" s="51">
        <v>8</v>
      </c>
      <c r="AD84" s="51" t="s">
        <v>275</v>
      </c>
      <c r="AE84" s="51" t="s">
        <v>568</v>
      </c>
      <c r="AF84" s="51">
        <v>2</v>
      </c>
      <c r="AG84" s="51">
        <v>1.2617994546890259</v>
      </c>
      <c r="AH84" s="51">
        <v>479211.1231347064</v>
      </c>
      <c r="AI84" s="51">
        <v>229066.86008723071</v>
      </c>
    </row>
    <row r="85" spans="1:35" x14ac:dyDescent="0.2">
      <c r="A85" s="26">
        <v>82</v>
      </c>
      <c r="B85" s="43">
        <v>261</v>
      </c>
      <c r="C85" s="43" t="s">
        <v>33</v>
      </c>
      <c r="D85" s="43" t="s">
        <v>23</v>
      </c>
      <c r="E85" s="43" t="s">
        <v>35</v>
      </c>
      <c r="F85" s="43" t="s">
        <v>25</v>
      </c>
      <c r="G85" s="43" t="s">
        <v>58</v>
      </c>
      <c r="H85" s="43" t="s">
        <v>36</v>
      </c>
      <c r="I85" s="43" t="s">
        <v>37</v>
      </c>
      <c r="J85" s="96"/>
      <c r="K85" s="96">
        <f t="shared" si="10"/>
        <v>1</v>
      </c>
      <c r="L85" s="43" t="s">
        <v>38</v>
      </c>
      <c r="M85" s="43" t="s">
        <v>34</v>
      </c>
      <c r="N85" s="43">
        <v>1</v>
      </c>
      <c r="O85" s="43">
        <v>0</v>
      </c>
      <c r="P85" s="43" t="s">
        <v>33</v>
      </c>
      <c r="Q85" s="43" t="s">
        <v>23</v>
      </c>
      <c r="R85" s="43" t="s">
        <v>25</v>
      </c>
      <c r="S85" s="43" t="s">
        <v>40</v>
      </c>
      <c r="T85" s="43" t="s">
        <v>36</v>
      </c>
      <c r="U85" s="43" t="s">
        <v>37</v>
      </c>
      <c r="V85" s="96"/>
      <c r="W85" s="15"/>
      <c r="X85" s="15"/>
      <c r="Y85" s="51" t="s">
        <v>590</v>
      </c>
      <c r="Z85" s="51">
        <v>0.2672212338447571</v>
      </c>
      <c r="AA85" s="51">
        <v>0.2672212338447571</v>
      </c>
      <c r="AB85" s="51">
        <v>2.2028329372406006</v>
      </c>
      <c r="AC85" s="51">
        <v>7</v>
      </c>
      <c r="AD85" s="51" t="s">
        <v>288</v>
      </c>
      <c r="AE85" s="51" t="s">
        <v>568</v>
      </c>
      <c r="AF85" s="51">
        <v>2</v>
      </c>
      <c r="AG85" s="51">
        <v>1.1351701021194458</v>
      </c>
      <c r="AH85" s="51">
        <v>479575.12451447279</v>
      </c>
      <c r="AI85" s="51">
        <v>228359.43901659179</v>
      </c>
    </row>
    <row r="86" spans="1:35" x14ac:dyDescent="0.2">
      <c r="A86" s="26">
        <v>83</v>
      </c>
      <c r="B86" s="43">
        <v>262</v>
      </c>
      <c r="C86" s="43" t="s">
        <v>33</v>
      </c>
      <c r="D86" s="43" t="s">
        <v>23</v>
      </c>
      <c r="E86" s="43" t="s">
        <v>35</v>
      </c>
      <c r="F86" s="43" t="s">
        <v>25</v>
      </c>
      <c r="G86" s="43" t="s">
        <v>26</v>
      </c>
      <c r="H86" s="43" t="s">
        <v>36</v>
      </c>
      <c r="I86" s="43" t="s">
        <v>37</v>
      </c>
      <c r="J86" s="96"/>
      <c r="K86" s="96">
        <f t="shared" si="10"/>
        <v>1</v>
      </c>
      <c r="L86" s="43" t="s">
        <v>38</v>
      </c>
      <c r="M86" s="43" t="s">
        <v>34</v>
      </c>
      <c r="N86" s="43">
        <v>1</v>
      </c>
      <c r="O86" s="43">
        <v>0</v>
      </c>
      <c r="P86" s="43" t="s">
        <v>33</v>
      </c>
      <c r="Q86" s="43" t="s">
        <v>23</v>
      </c>
      <c r="R86" s="43" t="s">
        <v>25</v>
      </c>
      <c r="S86" s="43" t="s">
        <v>40</v>
      </c>
      <c r="T86" s="43" t="s">
        <v>36</v>
      </c>
      <c r="U86" s="43" t="s">
        <v>37</v>
      </c>
      <c r="V86" s="96"/>
      <c r="W86" s="15"/>
      <c r="X86" s="15"/>
      <c r="Y86" s="51" t="s">
        <v>591</v>
      </c>
      <c r="Z86" s="51">
        <v>0.43538657903671268</v>
      </c>
      <c r="AA86" s="51">
        <v>0.43538657903671268</v>
      </c>
      <c r="AB86" s="51">
        <v>3.0684974193572998</v>
      </c>
      <c r="AC86" s="51">
        <v>5</v>
      </c>
      <c r="AD86" s="51" t="s">
        <v>592</v>
      </c>
      <c r="AE86" s="51" t="s">
        <v>568</v>
      </c>
      <c r="AF86" s="51">
        <v>2</v>
      </c>
      <c r="AG86" s="51">
        <v>1.9344938993453979</v>
      </c>
      <c r="AH86" s="51">
        <v>480080.83637043007</v>
      </c>
      <c r="AI86" s="51">
        <v>228482.86779733017</v>
      </c>
    </row>
    <row r="87" spans="1:35" x14ac:dyDescent="0.2">
      <c r="A87" s="26">
        <v>84</v>
      </c>
      <c r="B87" s="43">
        <v>263</v>
      </c>
      <c r="C87" s="43" t="s">
        <v>33</v>
      </c>
      <c r="D87" s="43" t="s">
        <v>23</v>
      </c>
      <c r="E87" s="43" t="s">
        <v>35</v>
      </c>
      <c r="F87" s="43" t="s">
        <v>25</v>
      </c>
      <c r="G87" s="43" t="s">
        <v>58</v>
      </c>
      <c r="H87" s="43" t="s">
        <v>36</v>
      </c>
      <c r="I87" s="43" t="s">
        <v>37</v>
      </c>
      <c r="J87" s="96"/>
      <c r="K87" s="96">
        <f t="shared" si="10"/>
        <v>1</v>
      </c>
      <c r="L87" s="43" t="s">
        <v>38</v>
      </c>
      <c r="M87" s="43" t="s">
        <v>34</v>
      </c>
      <c r="N87" s="43">
        <v>1</v>
      </c>
      <c r="O87" s="43">
        <v>0</v>
      </c>
      <c r="P87" s="43" t="s">
        <v>33</v>
      </c>
      <c r="Q87" s="43" t="s">
        <v>23</v>
      </c>
      <c r="R87" s="43" t="s">
        <v>25</v>
      </c>
      <c r="S87" s="43" t="s">
        <v>40</v>
      </c>
      <c r="T87" s="43" t="s">
        <v>36</v>
      </c>
      <c r="U87" s="43" t="s">
        <v>37</v>
      </c>
      <c r="V87" s="96"/>
      <c r="W87" s="15"/>
      <c r="X87" s="15"/>
      <c r="Y87" s="51" t="s">
        <v>593</v>
      </c>
      <c r="Z87" s="51">
        <v>0.45377688105887837</v>
      </c>
      <c r="AA87" s="51">
        <v>0.45377688105887837</v>
      </c>
      <c r="AB87" s="51">
        <v>3.7187914848327637</v>
      </c>
      <c r="AC87" s="51">
        <v>6</v>
      </c>
      <c r="AD87" s="51" t="s">
        <v>292</v>
      </c>
      <c r="AE87" s="51" t="s">
        <v>568</v>
      </c>
      <c r="AF87" s="51">
        <v>1</v>
      </c>
      <c r="AG87" s="51">
        <v>2.9095563888549805</v>
      </c>
      <c r="AH87" s="51">
        <v>481660.276457206</v>
      </c>
      <c r="AI87" s="51">
        <v>228480.568639128</v>
      </c>
    </row>
    <row r="88" spans="1:35" x14ac:dyDescent="0.2">
      <c r="A88" s="26">
        <v>85</v>
      </c>
      <c r="B88" s="43">
        <v>264</v>
      </c>
      <c r="C88" s="43" t="s">
        <v>33</v>
      </c>
      <c r="D88" s="43" t="s">
        <v>23</v>
      </c>
      <c r="E88" s="43" t="s">
        <v>24</v>
      </c>
      <c r="F88" s="43" t="s">
        <v>25</v>
      </c>
      <c r="G88" s="43" t="s">
        <v>26</v>
      </c>
      <c r="H88" s="43" t="s">
        <v>36</v>
      </c>
      <c r="I88" s="43" t="s">
        <v>37</v>
      </c>
      <c r="J88" s="96"/>
      <c r="K88" s="96">
        <f t="shared" si="10"/>
        <v>1</v>
      </c>
      <c r="L88" s="43" t="s">
        <v>38</v>
      </c>
      <c r="M88" s="43" t="s">
        <v>34</v>
      </c>
      <c r="N88" s="43">
        <v>1</v>
      </c>
      <c r="O88" s="43">
        <v>0</v>
      </c>
      <c r="P88" s="43"/>
      <c r="Q88" s="43"/>
      <c r="R88" s="43"/>
      <c r="S88" s="43"/>
      <c r="T88" s="43"/>
      <c r="U88" s="43"/>
      <c r="V88" s="96"/>
      <c r="W88" s="15"/>
      <c r="X88" s="15"/>
      <c r="Y88" s="51" t="s">
        <v>594</v>
      </c>
      <c r="Z88" s="51">
        <v>0.63657197952270494</v>
      </c>
      <c r="AA88" s="51">
        <v>0.63657197952270494</v>
      </c>
      <c r="AB88" s="51">
        <v>2.4238975048065186</v>
      </c>
      <c r="AC88" s="51">
        <v>7</v>
      </c>
      <c r="AD88" s="51" t="s">
        <v>595</v>
      </c>
      <c r="AE88" s="51" t="s">
        <v>568</v>
      </c>
      <c r="AF88" s="51">
        <v>2</v>
      </c>
      <c r="AG88" s="51">
        <v>1.7627913951873779</v>
      </c>
      <c r="AH88" s="51">
        <v>482343.93937121826</v>
      </c>
      <c r="AI88" s="51">
        <v>228698.41714833718</v>
      </c>
    </row>
    <row r="89" spans="1:35" x14ac:dyDescent="0.2">
      <c r="A89" s="26">
        <v>86</v>
      </c>
      <c r="B89" s="43">
        <v>270</v>
      </c>
      <c r="C89" s="43" t="s">
        <v>33</v>
      </c>
      <c r="D89" s="43" t="s">
        <v>23</v>
      </c>
      <c r="E89" s="43" t="s">
        <v>35</v>
      </c>
      <c r="F89" s="43" t="s">
        <v>25</v>
      </c>
      <c r="G89" s="43" t="s">
        <v>58</v>
      </c>
      <c r="H89" s="43" t="s">
        <v>36</v>
      </c>
      <c r="I89" s="43" t="s">
        <v>37</v>
      </c>
      <c r="J89" s="96"/>
      <c r="K89" s="96">
        <f t="shared" si="10"/>
        <v>1</v>
      </c>
      <c r="L89" s="43" t="s">
        <v>38</v>
      </c>
      <c r="M89" s="43" t="s">
        <v>34</v>
      </c>
      <c r="N89" s="43">
        <v>1</v>
      </c>
      <c r="O89" s="43">
        <v>0</v>
      </c>
      <c r="P89" s="43" t="s">
        <v>33</v>
      </c>
      <c r="Q89" s="43" t="s">
        <v>23</v>
      </c>
      <c r="R89" s="43" t="s">
        <v>25</v>
      </c>
      <c r="S89" s="43" t="s">
        <v>40</v>
      </c>
      <c r="T89" s="43" t="s">
        <v>36</v>
      </c>
      <c r="U89" s="43" t="s">
        <v>37</v>
      </c>
      <c r="V89" s="96"/>
      <c r="W89" s="15"/>
      <c r="X89" s="15"/>
      <c r="Y89" s="51" t="s">
        <v>602</v>
      </c>
      <c r="Z89" s="51">
        <v>0.63760217189788804</v>
      </c>
      <c r="AA89" s="51">
        <v>0.63760217189788804</v>
      </c>
      <c r="AB89" s="51">
        <v>20.044435501098633</v>
      </c>
      <c r="AC89" s="51">
        <v>4</v>
      </c>
      <c r="AD89" s="51" t="s">
        <v>310</v>
      </c>
      <c r="AE89" s="51" t="s">
        <v>568</v>
      </c>
      <c r="AF89" s="51">
        <v>0</v>
      </c>
      <c r="AG89" s="51">
        <v>10.768278121948242</v>
      </c>
      <c r="AH89" s="51">
        <v>483089.42060567596</v>
      </c>
      <c r="AI89" s="51">
        <v>227273.60207011917</v>
      </c>
    </row>
    <row r="90" spans="1:35" x14ac:dyDescent="0.2">
      <c r="A90" s="26">
        <v>87</v>
      </c>
      <c r="B90" s="43">
        <v>288</v>
      </c>
      <c r="C90" s="43" t="s">
        <v>33</v>
      </c>
      <c r="D90" s="43" t="s">
        <v>23</v>
      </c>
      <c r="E90" s="43" t="s">
        <v>35</v>
      </c>
      <c r="F90" s="43" t="s">
        <v>25</v>
      </c>
      <c r="G90" s="43" t="s">
        <v>58</v>
      </c>
      <c r="H90" s="43" t="s">
        <v>36</v>
      </c>
      <c r="I90" s="43" t="s">
        <v>37</v>
      </c>
      <c r="J90" s="96"/>
      <c r="K90" s="96">
        <f t="shared" si="10"/>
        <v>1</v>
      </c>
      <c r="L90" s="43" t="s">
        <v>38</v>
      </c>
      <c r="M90" s="43" t="s">
        <v>34</v>
      </c>
      <c r="N90" s="43">
        <v>1</v>
      </c>
      <c r="O90" s="43">
        <v>0</v>
      </c>
      <c r="P90" s="43" t="s">
        <v>33</v>
      </c>
      <c r="Q90" s="43" t="s">
        <v>23</v>
      </c>
      <c r="R90" s="43" t="s">
        <v>25</v>
      </c>
      <c r="S90" s="43" t="s">
        <v>40</v>
      </c>
      <c r="T90" s="43" t="s">
        <v>36</v>
      </c>
      <c r="U90" s="43" t="s">
        <v>37</v>
      </c>
      <c r="V90" s="96"/>
      <c r="W90" s="15"/>
      <c r="X90" s="15"/>
      <c r="Y90" s="51" t="s">
        <v>628</v>
      </c>
      <c r="Z90" s="51">
        <v>0.3700994777679445</v>
      </c>
      <c r="AA90" s="51">
        <v>0.3700994777679445</v>
      </c>
      <c r="AB90" s="51">
        <v>2.1044306755065918</v>
      </c>
      <c r="AC90" s="51">
        <v>6</v>
      </c>
      <c r="AD90" s="51" t="s">
        <v>629</v>
      </c>
      <c r="AE90" s="51" t="s">
        <v>568</v>
      </c>
      <c r="AF90" s="51">
        <v>2</v>
      </c>
      <c r="AG90" s="51">
        <v>1.6646811962127686</v>
      </c>
      <c r="AH90" s="51">
        <v>480452.47918025375</v>
      </c>
      <c r="AI90" s="51">
        <v>226135.12312537356</v>
      </c>
    </row>
    <row r="91" spans="1:35" x14ac:dyDescent="0.2">
      <c r="A91" s="26">
        <v>88</v>
      </c>
      <c r="B91" s="43">
        <v>291</v>
      </c>
      <c r="C91" s="43" t="s">
        <v>33</v>
      </c>
      <c r="D91" s="43" t="s">
        <v>23</v>
      </c>
      <c r="E91" s="43" t="s">
        <v>35</v>
      </c>
      <c r="F91" s="43" t="s">
        <v>25</v>
      </c>
      <c r="G91" s="43" t="s">
        <v>44</v>
      </c>
      <c r="H91" s="43" t="s">
        <v>36</v>
      </c>
      <c r="I91" s="43" t="s">
        <v>37</v>
      </c>
      <c r="J91" s="96"/>
      <c r="K91" s="96">
        <f t="shared" si="10"/>
        <v>1</v>
      </c>
      <c r="L91" s="43" t="s">
        <v>38</v>
      </c>
      <c r="M91" s="43" t="s">
        <v>34</v>
      </c>
      <c r="N91" s="43">
        <v>1</v>
      </c>
      <c r="O91" s="43">
        <v>0</v>
      </c>
      <c r="P91" s="43" t="s">
        <v>33</v>
      </c>
      <c r="Q91" s="43" t="s">
        <v>23</v>
      </c>
      <c r="R91" s="43" t="s">
        <v>25</v>
      </c>
      <c r="S91" s="43" t="s">
        <v>26</v>
      </c>
      <c r="T91" s="43" t="s">
        <v>36</v>
      </c>
      <c r="U91" s="43" t="s">
        <v>37</v>
      </c>
      <c r="V91" s="96"/>
      <c r="W91" s="15"/>
      <c r="X91" s="15"/>
      <c r="Y91" s="51" t="s">
        <v>634</v>
      </c>
      <c r="Z91" s="51">
        <v>0.3344320344924927</v>
      </c>
      <c r="AA91" s="51">
        <v>0.3344320344924927</v>
      </c>
      <c r="AB91" s="51">
        <v>1.8417055606842041</v>
      </c>
      <c r="AC91" s="51">
        <v>7</v>
      </c>
      <c r="AD91" s="51" t="s">
        <v>355</v>
      </c>
      <c r="AE91" s="51" t="s">
        <v>568</v>
      </c>
      <c r="AF91" s="51">
        <v>2</v>
      </c>
      <c r="AG91" s="51">
        <v>0.9817357063293457</v>
      </c>
      <c r="AH91" s="51">
        <v>477697.74120455392</v>
      </c>
      <c r="AI91" s="51">
        <v>224929.05490177643</v>
      </c>
    </row>
    <row r="92" spans="1:35" x14ac:dyDescent="0.2">
      <c r="A92" s="26">
        <v>89</v>
      </c>
      <c r="B92" s="43">
        <v>312</v>
      </c>
      <c r="C92" s="43" t="s">
        <v>33</v>
      </c>
      <c r="D92" s="43" t="s">
        <v>23</v>
      </c>
      <c r="E92" s="43" t="s">
        <v>35</v>
      </c>
      <c r="F92" s="43" t="s">
        <v>25</v>
      </c>
      <c r="G92" s="43" t="s">
        <v>44</v>
      </c>
      <c r="H92" s="43" t="s">
        <v>36</v>
      </c>
      <c r="I92" s="43" t="s">
        <v>37</v>
      </c>
      <c r="J92" s="96"/>
      <c r="K92" s="96">
        <f t="shared" si="10"/>
        <v>1</v>
      </c>
      <c r="L92" s="43" t="s">
        <v>38</v>
      </c>
      <c r="M92" s="43" t="s">
        <v>34</v>
      </c>
      <c r="N92" s="43">
        <v>1</v>
      </c>
      <c r="O92" s="43">
        <v>0</v>
      </c>
      <c r="P92" s="43" t="s">
        <v>33</v>
      </c>
      <c r="Q92" s="43" t="s">
        <v>23</v>
      </c>
      <c r="R92" s="43" t="s">
        <v>25</v>
      </c>
      <c r="S92" s="43" t="s">
        <v>26</v>
      </c>
      <c r="T92" s="43" t="s">
        <v>36</v>
      </c>
      <c r="U92" s="43" t="s">
        <v>37</v>
      </c>
      <c r="V92" s="96"/>
      <c r="W92" s="15"/>
      <c r="X92" s="15"/>
      <c r="Y92" s="51" t="s">
        <v>667</v>
      </c>
      <c r="Z92" s="51">
        <v>0.41023678064346303</v>
      </c>
      <c r="AA92" s="51">
        <v>0.41023678064346303</v>
      </c>
      <c r="AB92" s="51">
        <v>2.521282434463501</v>
      </c>
      <c r="AC92" s="51">
        <v>7</v>
      </c>
      <c r="AD92" s="51" t="s">
        <v>668</v>
      </c>
      <c r="AE92" s="51" t="s">
        <v>568</v>
      </c>
      <c r="AF92" s="51">
        <v>2</v>
      </c>
      <c r="AG92" s="51">
        <v>1.3627960681915283</v>
      </c>
      <c r="AH92" s="51">
        <v>471332.45908844267</v>
      </c>
      <c r="AI92" s="51">
        <v>221286.65741732085</v>
      </c>
    </row>
    <row r="93" spans="1:35" x14ac:dyDescent="0.2">
      <c r="A93" s="26">
        <v>90</v>
      </c>
      <c r="B93" s="43">
        <v>313</v>
      </c>
      <c r="C93" s="43" t="s">
        <v>33</v>
      </c>
      <c r="D93" s="43" t="s">
        <v>23</v>
      </c>
      <c r="E93" s="43" t="s">
        <v>35</v>
      </c>
      <c r="F93" s="43" t="s">
        <v>25</v>
      </c>
      <c r="G93" s="43" t="s">
        <v>58</v>
      </c>
      <c r="H93" s="43" t="s">
        <v>36</v>
      </c>
      <c r="I93" s="43" t="s">
        <v>37</v>
      </c>
      <c r="J93" s="96"/>
      <c r="K93" s="96">
        <f t="shared" si="10"/>
        <v>1</v>
      </c>
      <c r="L93" s="43" t="s">
        <v>38</v>
      </c>
      <c r="M93" s="43" t="s">
        <v>34</v>
      </c>
      <c r="N93" s="43">
        <v>1</v>
      </c>
      <c r="O93" s="43">
        <v>0</v>
      </c>
      <c r="P93" s="43" t="s">
        <v>33</v>
      </c>
      <c r="Q93" s="43" t="s">
        <v>23</v>
      </c>
      <c r="R93" s="43" t="s">
        <v>25</v>
      </c>
      <c r="S93" s="43" t="s">
        <v>44</v>
      </c>
      <c r="T93" s="43" t="s">
        <v>36</v>
      </c>
      <c r="U93" s="43" t="s">
        <v>37</v>
      </c>
      <c r="V93" s="96"/>
      <c r="W93" s="15"/>
      <c r="X93" s="15"/>
      <c r="Y93" s="51" t="s">
        <v>669</v>
      </c>
      <c r="Z93" s="51">
        <v>0.68301115989685035</v>
      </c>
      <c r="AA93" s="51">
        <v>0.68301115989685035</v>
      </c>
      <c r="AB93" s="51">
        <v>3.0513632297515869</v>
      </c>
      <c r="AC93" s="51">
        <v>4</v>
      </c>
      <c r="AD93" s="51" t="s">
        <v>670</v>
      </c>
      <c r="AE93" s="51" t="s">
        <v>568</v>
      </c>
      <c r="AF93" s="51">
        <v>2</v>
      </c>
      <c r="AG93" s="51">
        <v>1.8953938484191895</v>
      </c>
      <c r="AH93" s="51">
        <v>472519.80274878023</v>
      </c>
      <c r="AI93" s="51">
        <v>221261.31756524119</v>
      </c>
    </row>
    <row r="94" spans="1:35" x14ac:dyDescent="0.2">
      <c r="A94" s="26">
        <v>91</v>
      </c>
      <c r="B94" s="43">
        <v>317</v>
      </c>
      <c r="C94" s="43" t="s">
        <v>33</v>
      </c>
      <c r="D94" s="43" t="s">
        <v>23</v>
      </c>
      <c r="E94" s="43" t="s">
        <v>35</v>
      </c>
      <c r="F94" s="43" t="s">
        <v>25</v>
      </c>
      <c r="G94" s="43" t="s">
        <v>40</v>
      </c>
      <c r="H94" s="43" t="s">
        <v>36</v>
      </c>
      <c r="I94" s="43" t="s">
        <v>37</v>
      </c>
      <c r="J94" s="96"/>
      <c r="K94" s="96">
        <f t="shared" si="10"/>
        <v>1</v>
      </c>
      <c r="L94" s="43" t="s">
        <v>38</v>
      </c>
      <c r="M94" s="43" t="s">
        <v>34</v>
      </c>
      <c r="N94" s="43">
        <v>1</v>
      </c>
      <c r="O94" s="43">
        <v>0</v>
      </c>
      <c r="P94" s="43" t="s">
        <v>33</v>
      </c>
      <c r="Q94" s="43" t="s">
        <v>23</v>
      </c>
      <c r="R94" s="43" t="s">
        <v>25</v>
      </c>
      <c r="S94" s="43" t="s">
        <v>26</v>
      </c>
      <c r="T94" s="43" t="s">
        <v>36</v>
      </c>
      <c r="U94" s="43" t="s">
        <v>37</v>
      </c>
      <c r="V94" s="96"/>
      <c r="W94" s="15"/>
      <c r="X94" s="15"/>
      <c r="Y94" s="51" t="s">
        <v>677</v>
      </c>
      <c r="Z94" s="51">
        <v>0.37977438449859602</v>
      </c>
      <c r="AA94" s="51">
        <v>0.37977438449859602</v>
      </c>
      <c r="AB94" s="51">
        <v>4.9024186134338379</v>
      </c>
      <c r="AC94" s="51">
        <v>5</v>
      </c>
      <c r="AD94" s="51" t="s">
        <v>678</v>
      </c>
      <c r="AE94" s="51" t="s">
        <v>568</v>
      </c>
      <c r="AF94" s="51">
        <v>2</v>
      </c>
      <c r="AG94" s="51">
        <v>4.2328529357910156</v>
      </c>
      <c r="AH94" s="51">
        <v>471535.83613885415</v>
      </c>
      <c r="AI94" s="51">
        <v>216334.86883899037</v>
      </c>
    </row>
    <row r="95" spans="1:35" x14ac:dyDescent="0.2">
      <c r="A95" s="26">
        <v>92</v>
      </c>
      <c r="B95" s="43">
        <v>322</v>
      </c>
      <c r="C95" s="43" t="s">
        <v>33</v>
      </c>
      <c r="D95" s="43" t="s">
        <v>23</v>
      </c>
      <c r="E95" s="43" t="s">
        <v>35</v>
      </c>
      <c r="F95" s="43" t="s">
        <v>25</v>
      </c>
      <c r="G95" s="43" t="s">
        <v>26</v>
      </c>
      <c r="H95" s="43" t="s">
        <v>36</v>
      </c>
      <c r="I95" s="43" t="s">
        <v>37</v>
      </c>
      <c r="J95" s="96"/>
      <c r="K95" s="96">
        <f t="shared" si="10"/>
        <v>1</v>
      </c>
      <c r="L95" s="43" t="s">
        <v>38</v>
      </c>
      <c r="M95" s="43" t="s">
        <v>34</v>
      </c>
      <c r="N95" s="43">
        <v>1</v>
      </c>
      <c r="O95" s="43">
        <v>0</v>
      </c>
      <c r="P95" s="43" t="s">
        <v>33</v>
      </c>
      <c r="Q95" s="43" t="s">
        <v>23</v>
      </c>
      <c r="R95" s="43" t="s">
        <v>25</v>
      </c>
      <c r="S95" s="43" t="s">
        <v>44</v>
      </c>
      <c r="T95" s="43" t="s">
        <v>36</v>
      </c>
      <c r="U95" s="43" t="s">
        <v>37</v>
      </c>
      <c r="V95" s="96"/>
      <c r="W95" s="15"/>
      <c r="X95" s="15"/>
      <c r="Y95" s="51" t="s">
        <v>686</v>
      </c>
      <c r="Z95" s="51">
        <v>0.2876580214500426</v>
      </c>
      <c r="AA95" s="51">
        <v>0.2876580214500426</v>
      </c>
      <c r="AB95" s="51">
        <v>3.5391428470611572</v>
      </c>
      <c r="AC95" s="51">
        <v>6</v>
      </c>
      <c r="AD95" s="51" t="s">
        <v>687</v>
      </c>
      <c r="AE95" s="51" t="s">
        <v>568</v>
      </c>
      <c r="AF95" s="51">
        <v>2</v>
      </c>
      <c r="AG95" s="51">
        <v>1.4560055732727051</v>
      </c>
      <c r="AH95" s="51">
        <v>478300.02668977558</v>
      </c>
      <c r="AI95" s="51">
        <v>220494.68691959578</v>
      </c>
    </row>
    <row r="96" spans="1:35" x14ac:dyDescent="0.2">
      <c r="A96" s="26">
        <v>93</v>
      </c>
      <c r="B96" s="43">
        <v>329</v>
      </c>
      <c r="C96" s="43" t="s">
        <v>33</v>
      </c>
      <c r="D96" s="43" t="s">
        <v>23</v>
      </c>
      <c r="E96" s="43" t="s">
        <v>35</v>
      </c>
      <c r="F96" s="43" t="s">
        <v>25</v>
      </c>
      <c r="G96" s="43" t="s">
        <v>58</v>
      </c>
      <c r="H96" s="43" t="s">
        <v>36</v>
      </c>
      <c r="I96" s="43" t="s">
        <v>37</v>
      </c>
      <c r="J96" s="96"/>
      <c r="K96" s="96">
        <f t="shared" si="10"/>
        <v>1</v>
      </c>
      <c r="L96" s="43" t="s">
        <v>38</v>
      </c>
      <c r="M96" s="43" t="s">
        <v>34</v>
      </c>
      <c r="N96" s="43">
        <v>1</v>
      </c>
      <c r="O96" s="43">
        <v>0</v>
      </c>
      <c r="P96" s="43" t="s">
        <v>33</v>
      </c>
      <c r="Q96" s="43" t="s">
        <v>23</v>
      </c>
      <c r="R96" s="43" t="s">
        <v>25</v>
      </c>
      <c r="S96" s="43" t="s">
        <v>44</v>
      </c>
      <c r="T96" s="43" t="s">
        <v>36</v>
      </c>
      <c r="U96" s="43" t="s">
        <v>37</v>
      </c>
      <c r="V96" s="96"/>
      <c r="W96" s="15"/>
      <c r="X96" s="15"/>
      <c r="Y96" s="51" t="s">
        <v>700</v>
      </c>
      <c r="Z96" s="51">
        <v>0.16503514170646685</v>
      </c>
      <c r="AA96" s="51">
        <v>0.16503514170646685</v>
      </c>
      <c r="AB96" s="51">
        <v>4.9087743759155273</v>
      </c>
      <c r="AC96" s="51">
        <v>5</v>
      </c>
      <c r="AD96" s="51" t="s">
        <v>197</v>
      </c>
      <c r="AE96" s="51" t="s">
        <v>568</v>
      </c>
      <c r="AF96" s="51">
        <v>2</v>
      </c>
      <c r="AG96" s="51">
        <v>1.5758978128433228</v>
      </c>
      <c r="AH96" s="51">
        <v>479354.06493639265</v>
      </c>
      <c r="AI96" s="51">
        <v>217717.17319537382</v>
      </c>
    </row>
    <row r="97" spans="1:35" x14ac:dyDescent="0.2">
      <c r="A97" s="26">
        <v>94</v>
      </c>
      <c r="B97" s="43">
        <v>336</v>
      </c>
      <c r="C97" s="43" t="s">
        <v>33</v>
      </c>
      <c r="D97" s="43" t="s">
        <v>23</v>
      </c>
      <c r="E97" s="43" t="s">
        <v>35</v>
      </c>
      <c r="F97" s="43" t="s">
        <v>25</v>
      </c>
      <c r="G97" s="43" t="s">
        <v>40</v>
      </c>
      <c r="H97" s="43" t="s">
        <v>36</v>
      </c>
      <c r="I97" s="43" t="s">
        <v>37</v>
      </c>
      <c r="J97" s="96"/>
      <c r="K97" s="96">
        <f t="shared" si="10"/>
        <v>1</v>
      </c>
      <c r="L97" s="43" t="s">
        <v>38</v>
      </c>
      <c r="M97" s="43" t="s">
        <v>34</v>
      </c>
      <c r="N97" s="43">
        <v>1</v>
      </c>
      <c r="O97" s="43">
        <v>0</v>
      </c>
      <c r="P97" s="43" t="s">
        <v>33</v>
      </c>
      <c r="Q97" s="43" t="s">
        <v>23</v>
      </c>
      <c r="R97" s="43" t="s">
        <v>25</v>
      </c>
      <c r="S97" s="43" t="s">
        <v>26</v>
      </c>
      <c r="T97" s="43" t="s">
        <v>36</v>
      </c>
      <c r="U97" s="43" t="s">
        <v>37</v>
      </c>
      <c r="V97" s="96"/>
      <c r="W97" s="15"/>
      <c r="X97" s="15"/>
      <c r="Y97" s="51" t="s">
        <v>712</v>
      </c>
      <c r="Z97" s="51">
        <v>0.34865763510388537</v>
      </c>
      <c r="AA97" s="51">
        <v>0.34865763510388537</v>
      </c>
      <c r="AB97" s="51">
        <v>3.3602056503295898</v>
      </c>
      <c r="AC97" s="51">
        <v>5</v>
      </c>
      <c r="AD97" s="51" t="s">
        <v>713</v>
      </c>
      <c r="AE97" s="51" t="s">
        <v>568</v>
      </c>
      <c r="AF97" s="51">
        <v>2</v>
      </c>
      <c r="AG97" s="51">
        <v>1.2720216512680054</v>
      </c>
      <c r="AH97" s="51">
        <v>479866.58850828226</v>
      </c>
      <c r="AI97" s="51">
        <v>218862.27666776735</v>
      </c>
    </row>
    <row r="98" spans="1:35" x14ac:dyDescent="0.2">
      <c r="A98" s="26">
        <v>95</v>
      </c>
      <c r="B98" s="43">
        <v>346</v>
      </c>
      <c r="C98" s="43" t="s">
        <v>33</v>
      </c>
      <c r="D98" s="43" t="s">
        <v>23</v>
      </c>
      <c r="E98" s="43" t="s">
        <v>35</v>
      </c>
      <c r="F98" s="43" t="s">
        <v>25</v>
      </c>
      <c r="G98" s="43" t="s">
        <v>40</v>
      </c>
      <c r="H98" s="43" t="s">
        <v>36</v>
      </c>
      <c r="I98" s="43" t="s">
        <v>37</v>
      </c>
      <c r="J98" s="96"/>
      <c r="K98" s="96">
        <f t="shared" si="10"/>
        <v>1</v>
      </c>
      <c r="L98" s="43" t="s">
        <v>38</v>
      </c>
      <c r="M98" s="43" t="s">
        <v>34</v>
      </c>
      <c r="N98" s="43">
        <v>1</v>
      </c>
      <c r="O98" s="43">
        <v>0</v>
      </c>
      <c r="P98" s="43" t="s">
        <v>33</v>
      </c>
      <c r="Q98" s="43" t="s">
        <v>397</v>
      </c>
      <c r="R98" s="43" t="s">
        <v>25</v>
      </c>
      <c r="S98" s="43" t="s">
        <v>26</v>
      </c>
      <c r="T98" s="43" t="s">
        <v>36</v>
      </c>
      <c r="U98" s="43" t="s">
        <v>37</v>
      </c>
      <c r="V98" s="96"/>
      <c r="W98" s="15"/>
      <c r="X98" s="15"/>
      <c r="Y98" s="51" t="s">
        <v>732</v>
      </c>
      <c r="Z98" s="51">
        <v>0.28991224527359005</v>
      </c>
      <c r="AA98" s="51">
        <v>0.28991224527359005</v>
      </c>
      <c r="AB98" s="51">
        <v>2.1136159896850586</v>
      </c>
      <c r="AC98" s="51">
        <v>7</v>
      </c>
      <c r="AD98" s="51" t="s">
        <v>205</v>
      </c>
      <c r="AE98" s="51" t="s">
        <v>568</v>
      </c>
      <c r="AF98" s="51">
        <v>2</v>
      </c>
      <c r="AG98" s="51">
        <v>1.1093599796295166</v>
      </c>
      <c r="AH98" s="51">
        <v>481826.37344427209</v>
      </c>
      <c r="AI98" s="51">
        <v>218133.90703313291</v>
      </c>
    </row>
    <row r="99" spans="1:35" x14ac:dyDescent="0.2">
      <c r="A99" s="26">
        <v>96</v>
      </c>
      <c r="B99" s="43">
        <v>351</v>
      </c>
      <c r="C99" s="43" t="s">
        <v>33</v>
      </c>
      <c r="D99" s="43" t="s">
        <v>23</v>
      </c>
      <c r="E99" s="43" t="s">
        <v>35</v>
      </c>
      <c r="F99" s="43" t="s">
        <v>25</v>
      </c>
      <c r="G99" s="43" t="s">
        <v>58</v>
      </c>
      <c r="H99" s="43" t="s">
        <v>36</v>
      </c>
      <c r="I99" s="43" t="s">
        <v>37</v>
      </c>
      <c r="J99" s="96"/>
      <c r="K99" s="96">
        <f t="shared" si="10"/>
        <v>1</v>
      </c>
      <c r="L99" s="43" t="s">
        <v>38</v>
      </c>
      <c r="M99" s="43" t="s">
        <v>34</v>
      </c>
      <c r="N99" s="43">
        <v>1</v>
      </c>
      <c r="O99" s="43">
        <v>0</v>
      </c>
      <c r="P99" s="43" t="s">
        <v>33</v>
      </c>
      <c r="Q99" s="43" t="s">
        <v>23</v>
      </c>
      <c r="R99" s="43" t="s">
        <v>25</v>
      </c>
      <c r="S99" s="43" t="s">
        <v>40</v>
      </c>
      <c r="T99" s="43" t="s">
        <v>36</v>
      </c>
      <c r="U99" s="43" t="s">
        <v>37</v>
      </c>
      <c r="V99" s="96"/>
      <c r="W99" s="15"/>
      <c r="X99" s="15"/>
      <c r="Y99" s="51" t="s">
        <v>740</v>
      </c>
      <c r="Z99" s="51">
        <v>0.37663833856582651</v>
      </c>
      <c r="AA99" s="51">
        <v>0.37663833856582651</v>
      </c>
      <c r="AB99" s="51">
        <v>2.4792311191558838</v>
      </c>
      <c r="AC99" s="51">
        <v>8</v>
      </c>
      <c r="AD99" s="51" t="s">
        <v>223</v>
      </c>
      <c r="AE99" s="51" t="s">
        <v>568</v>
      </c>
      <c r="AF99" s="51">
        <v>2</v>
      </c>
      <c r="AG99" s="51">
        <v>1.5257545709609985</v>
      </c>
      <c r="AH99" s="51">
        <v>483657.69822754542</v>
      </c>
      <c r="AI99" s="51">
        <v>205857.13553091791</v>
      </c>
    </row>
    <row r="100" spans="1:35" x14ac:dyDescent="0.2">
      <c r="A100" s="26">
        <v>97</v>
      </c>
      <c r="B100" s="43">
        <v>352</v>
      </c>
      <c r="C100" s="43" t="s">
        <v>33</v>
      </c>
      <c r="D100" s="43" t="s">
        <v>23</v>
      </c>
      <c r="E100" s="43" t="s">
        <v>35</v>
      </c>
      <c r="F100" s="43" t="s">
        <v>25</v>
      </c>
      <c r="G100" s="43" t="s">
        <v>40</v>
      </c>
      <c r="H100" s="43" t="s">
        <v>36</v>
      </c>
      <c r="I100" s="43" t="s">
        <v>37</v>
      </c>
      <c r="J100" s="96"/>
      <c r="K100" s="96">
        <f t="shared" ref="K100:K131" si="11">IF(C100="D3-X1",1,0)</f>
        <v>1</v>
      </c>
      <c r="L100" s="43" t="s">
        <v>38</v>
      </c>
      <c r="M100" s="43" t="s">
        <v>34</v>
      </c>
      <c r="N100" s="43">
        <v>1</v>
      </c>
      <c r="O100" s="43">
        <v>0</v>
      </c>
      <c r="P100" s="43" t="s">
        <v>33</v>
      </c>
      <c r="Q100" s="43" t="s">
        <v>23</v>
      </c>
      <c r="R100" s="43" t="s">
        <v>25</v>
      </c>
      <c r="S100" s="43" t="s">
        <v>26</v>
      </c>
      <c r="T100" s="43" t="s">
        <v>36</v>
      </c>
      <c r="U100" s="43" t="s">
        <v>37</v>
      </c>
      <c r="V100" s="96"/>
      <c r="W100" s="15"/>
      <c r="X100" s="15"/>
      <c r="Y100" s="51" t="s">
        <v>741</v>
      </c>
      <c r="Z100" s="51">
        <v>0.45554674148559571</v>
      </c>
      <c r="AA100" s="51">
        <v>0.45554674148559571</v>
      </c>
      <c r="AB100" s="51">
        <v>1.5292749404907227</v>
      </c>
      <c r="AC100" s="51">
        <v>9</v>
      </c>
      <c r="AD100" s="51" t="s">
        <v>742</v>
      </c>
      <c r="AE100" s="51" t="s">
        <v>568</v>
      </c>
      <c r="AF100" s="51">
        <v>2</v>
      </c>
      <c r="AG100" s="51">
        <v>0.89211320877075195</v>
      </c>
      <c r="AH100" s="51">
        <v>483698.26876272337</v>
      </c>
      <c r="AI100" s="51">
        <v>206342.6732308958</v>
      </c>
    </row>
    <row r="101" spans="1:35" x14ac:dyDescent="0.2">
      <c r="A101" s="26">
        <v>98</v>
      </c>
      <c r="B101" s="43">
        <v>354</v>
      </c>
      <c r="C101" s="43" t="s">
        <v>33</v>
      </c>
      <c r="D101" s="43" t="s">
        <v>23</v>
      </c>
      <c r="E101" s="43" t="s">
        <v>35</v>
      </c>
      <c r="F101" s="43" t="s">
        <v>25</v>
      </c>
      <c r="G101" s="43" t="s">
        <v>40</v>
      </c>
      <c r="H101" s="43" t="s">
        <v>36</v>
      </c>
      <c r="I101" s="43" t="s">
        <v>37</v>
      </c>
      <c r="J101" s="96"/>
      <c r="K101" s="96">
        <f t="shared" si="11"/>
        <v>1</v>
      </c>
      <c r="L101" s="43" t="s">
        <v>38</v>
      </c>
      <c r="M101" s="43" t="s">
        <v>34</v>
      </c>
      <c r="N101" s="43">
        <v>1</v>
      </c>
      <c r="O101" s="43">
        <v>0</v>
      </c>
      <c r="P101" s="43" t="s">
        <v>33</v>
      </c>
      <c r="Q101" s="43" t="s">
        <v>23</v>
      </c>
      <c r="R101" s="43" t="s">
        <v>25</v>
      </c>
      <c r="S101" s="43" t="s">
        <v>26</v>
      </c>
      <c r="T101" s="43" t="s">
        <v>36</v>
      </c>
      <c r="U101" s="43" t="s">
        <v>37</v>
      </c>
      <c r="V101" s="96"/>
      <c r="W101" s="15"/>
      <c r="X101" s="15"/>
      <c r="Y101" s="51" t="s">
        <v>744</v>
      </c>
      <c r="Z101" s="51">
        <v>0.33104214429855372</v>
      </c>
      <c r="AA101" s="51">
        <v>0.33104214429855372</v>
      </c>
      <c r="AB101" s="51">
        <v>1.5174441337585449</v>
      </c>
      <c r="AC101" s="51">
        <v>8</v>
      </c>
      <c r="AD101" s="51" t="s">
        <v>229</v>
      </c>
      <c r="AE101" s="51" t="s">
        <v>568</v>
      </c>
      <c r="AF101" s="51">
        <v>2</v>
      </c>
      <c r="AG101" s="51">
        <v>0.97025465965270996</v>
      </c>
      <c r="AH101" s="51">
        <v>483626.06448356889</v>
      </c>
      <c r="AI101" s="51">
        <v>206620.79832670026</v>
      </c>
    </row>
    <row r="102" spans="1:35" x14ac:dyDescent="0.2">
      <c r="A102" s="26">
        <v>99</v>
      </c>
      <c r="B102" s="43">
        <v>357</v>
      </c>
      <c r="C102" s="43" t="s">
        <v>33</v>
      </c>
      <c r="D102" s="43" t="s">
        <v>23</v>
      </c>
      <c r="E102" s="43" t="s">
        <v>35</v>
      </c>
      <c r="F102" s="43" t="s">
        <v>25</v>
      </c>
      <c r="G102" s="43" t="s">
        <v>58</v>
      </c>
      <c r="H102" s="43" t="s">
        <v>36</v>
      </c>
      <c r="I102" s="43" t="s">
        <v>37</v>
      </c>
      <c r="J102" s="96"/>
      <c r="K102" s="96">
        <f t="shared" si="11"/>
        <v>1</v>
      </c>
      <c r="L102" s="43" t="s">
        <v>38</v>
      </c>
      <c r="M102" s="43" t="s">
        <v>34</v>
      </c>
      <c r="N102" s="43">
        <v>1</v>
      </c>
      <c r="O102" s="43">
        <v>0</v>
      </c>
      <c r="P102" s="43" t="s">
        <v>33</v>
      </c>
      <c r="Q102" s="43" t="s">
        <v>23</v>
      </c>
      <c r="R102" s="43" t="s">
        <v>25</v>
      </c>
      <c r="S102" s="43" t="s">
        <v>40</v>
      </c>
      <c r="T102" s="43" t="s">
        <v>36</v>
      </c>
      <c r="U102" s="43" t="s">
        <v>37</v>
      </c>
      <c r="V102" s="96"/>
      <c r="W102" s="15"/>
      <c r="X102" s="15"/>
      <c r="Y102" s="51" t="s">
        <v>748</v>
      </c>
      <c r="Z102" s="51">
        <v>0.37920321941375712</v>
      </c>
      <c r="AA102" s="51">
        <v>0.37920321941375712</v>
      </c>
      <c r="AB102" s="51">
        <v>2.7353341579437256</v>
      </c>
      <c r="AC102" s="51">
        <v>7</v>
      </c>
      <c r="AD102" s="51" t="s">
        <v>749</v>
      </c>
      <c r="AE102" s="51" t="s">
        <v>568</v>
      </c>
      <c r="AF102" s="51">
        <v>2</v>
      </c>
      <c r="AG102" s="51">
        <v>1.6631590127944946</v>
      </c>
      <c r="AH102" s="51">
        <v>483015.26777066936</v>
      </c>
      <c r="AI102" s="51">
        <v>206934.91151012472</v>
      </c>
    </row>
    <row r="103" spans="1:35" x14ac:dyDescent="0.2">
      <c r="A103" s="26">
        <v>100</v>
      </c>
      <c r="B103" s="43">
        <v>359</v>
      </c>
      <c r="C103" s="43" t="s">
        <v>33</v>
      </c>
      <c r="D103" s="43" t="s">
        <v>23</v>
      </c>
      <c r="E103" s="43" t="s">
        <v>35</v>
      </c>
      <c r="F103" s="43" t="s">
        <v>25</v>
      </c>
      <c r="G103" s="43" t="s">
        <v>40</v>
      </c>
      <c r="H103" s="43" t="s">
        <v>36</v>
      </c>
      <c r="I103" s="43" t="s">
        <v>37</v>
      </c>
      <c r="J103" s="96"/>
      <c r="K103" s="96">
        <f t="shared" si="11"/>
        <v>1</v>
      </c>
      <c r="L103" s="43" t="s">
        <v>38</v>
      </c>
      <c r="M103" s="43" t="s">
        <v>34</v>
      </c>
      <c r="N103" s="43">
        <v>1</v>
      </c>
      <c r="O103" s="43">
        <v>0</v>
      </c>
      <c r="P103" s="43" t="s">
        <v>33</v>
      </c>
      <c r="Q103" s="43" t="s">
        <v>23</v>
      </c>
      <c r="R103" s="43" t="s">
        <v>25</v>
      </c>
      <c r="S103" s="43" t="s">
        <v>58</v>
      </c>
      <c r="T103" s="43" t="s">
        <v>36</v>
      </c>
      <c r="U103" s="43" t="s">
        <v>37</v>
      </c>
      <c r="V103" s="96"/>
      <c r="W103" s="15"/>
      <c r="X103" s="15"/>
      <c r="Y103" s="51" t="s">
        <v>752</v>
      </c>
      <c r="Z103" s="51">
        <v>0.69370199837960811</v>
      </c>
      <c r="AA103" s="51">
        <v>0.69370199837960811</v>
      </c>
      <c r="AB103" s="51">
        <v>1.6183427572250366</v>
      </c>
      <c r="AC103" s="51">
        <v>9</v>
      </c>
      <c r="AD103" s="51" t="s">
        <v>753</v>
      </c>
      <c r="AE103" s="51" t="s">
        <v>568</v>
      </c>
      <c r="AF103" s="51">
        <v>2</v>
      </c>
      <c r="AG103" s="51">
        <v>1.001568078994751</v>
      </c>
      <c r="AH103" s="51">
        <v>483063.57281576906</v>
      </c>
      <c r="AI103" s="51">
        <v>205839.68183920361</v>
      </c>
    </row>
    <row r="104" spans="1:35" x14ac:dyDescent="0.2">
      <c r="A104" s="26">
        <v>101</v>
      </c>
      <c r="B104" s="43">
        <v>368</v>
      </c>
      <c r="C104" s="43" t="s">
        <v>33</v>
      </c>
      <c r="D104" s="43" t="s">
        <v>23</v>
      </c>
      <c r="E104" s="43" t="s">
        <v>35</v>
      </c>
      <c r="F104" s="43" t="s">
        <v>25</v>
      </c>
      <c r="G104" s="43" t="s">
        <v>44</v>
      </c>
      <c r="H104" s="43" t="s">
        <v>36</v>
      </c>
      <c r="I104" s="43" t="s">
        <v>37</v>
      </c>
      <c r="J104" s="96"/>
      <c r="K104" s="96">
        <f t="shared" si="11"/>
        <v>1</v>
      </c>
      <c r="L104" s="43" t="s">
        <v>38</v>
      </c>
      <c r="M104" s="43" t="s">
        <v>34</v>
      </c>
      <c r="N104" s="43">
        <v>1</v>
      </c>
      <c r="O104" s="43">
        <v>0</v>
      </c>
      <c r="P104" s="43" t="s">
        <v>33</v>
      </c>
      <c r="Q104" s="43" t="s">
        <v>23</v>
      </c>
      <c r="R104" s="43" t="s">
        <v>25</v>
      </c>
      <c r="S104" s="43" t="s">
        <v>26</v>
      </c>
      <c r="T104" s="43" t="s">
        <v>36</v>
      </c>
      <c r="U104" s="43" t="s">
        <v>37</v>
      </c>
      <c r="V104" s="96"/>
      <c r="W104" s="15"/>
      <c r="X104" s="15"/>
      <c r="Y104" s="51" t="s">
        <v>770</v>
      </c>
      <c r="Z104" s="51">
        <v>0.21259246110916141</v>
      </c>
      <c r="AA104" s="51">
        <v>0.21259246110916141</v>
      </c>
      <c r="AB104" s="51">
        <v>2.6551513671875</v>
      </c>
      <c r="AC104" s="51">
        <v>8</v>
      </c>
      <c r="AD104" s="51" t="s">
        <v>771</v>
      </c>
      <c r="AE104" s="51" t="s">
        <v>568</v>
      </c>
      <c r="AF104" s="51">
        <v>2</v>
      </c>
      <c r="AG104" s="51">
        <v>1.612712025642395</v>
      </c>
      <c r="AH104" s="51">
        <v>481815.12427979952</v>
      </c>
      <c r="AI104" s="51">
        <v>209471.14884516087</v>
      </c>
    </row>
    <row r="105" spans="1:35" x14ac:dyDescent="0.2">
      <c r="A105" s="26">
        <v>102</v>
      </c>
      <c r="B105" s="43">
        <v>372</v>
      </c>
      <c r="C105" s="43" t="s">
        <v>33</v>
      </c>
      <c r="D105" s="43" t="s">
        <v>23</v>
      </c>
      <c r="E105" s="43" t="s">
        <v>35</v>
      </c>
      <c r="F105" s="43" t="s">
        <v>25</v>
      </c>
      <c r="G105" s="43" t="s">
        <v>40</v>
      </c>
      <c r="H105" s="43" t="s">
        <v>36</v>
      </c>
      <c r="I105" s="43" t="s">
        <v>37</v>
      </c>
      <c r="J105" s="96"/>
      <c r="K105" s="96">
        <f t="shared" si="11"/>
        <v>1</v>
      </c>
      <c r="L105" s="43" t="s">
        <v>28</v>
      </c>
      <c r="M105" s="43" t="s">
        <v>29</v>
      </c>
      <c r="N105" s="43">
        <v>1</v>
      </c>
      <c r="O105" s="43">
        <v>1</v>
      </c>
      <c r="P105" s="43" t="s">
        <v>33</v>
      </c>
      <c r="Q105" s="43" t="s">
        <v>23</v>
      </c>
      <c r="R105" s="43" t="s">
        <v>25</v>
      </c>
      <c r="S105" s="43" t="s">
        <v>26</v>
      </c>
      <c r="T105" s="43" t="s">
        <v>36</v>
      </c>
      <c r="U105" s="43" t="s">
        <v>37</v>
      </c>
      <c r="V105" s="96"/>
      <c r="W105" s="15"/>
      <c r="X105" s="15"/>
      <c r="Y105" s="51" t="s">
        <v>778</v>
      </c>
      <c r="Z105" s="51">
        <v>0.92824624769552899</v>
      </c>
      <c r="AA105" s="51">
        <v>0.92824624769552899</v>
      </c>
      <c r="AB105" s="51">
        <v>2.8347287178039551</v>
      </c>
      <c r="AC105" s="51">
        <v>7</v>
      </c>
      <c r="AD105" s="51" t="s">
        <v>779</v>
      </c>
      <c r="AE105" s="51" t="s">
        <v>568</v>
      </c>
      <c r="AF105" s="51">
        <v>2</v>
      </c>
      <c r="AG105" s="51">
        <v>1.5766322612762451</v>
      </c>
      <c r="AH105" s="51">
        <v>482180.0026886235</v>
      </c>
      <c r="AI105" s="51">
        <v>209521.29444285782</v>
      </c>
    </row>
    <row r="106" spans="1:35" x14ac:dyDescent="0.2">
      <c r="A106" s="26">
        <v>103</v>
      </c>
      <c r="B106" s="43">
        <v>373</v>
      </c>
      <c r="C106" s="43" t="s">
        <v>33</v>
      </c>
      <c r="D106" s="43" t="s">
        <v>23</v>
      </c>
      <c r="E106" s="43" t="s">
        <v>35</v>
      </c>
      <c r="F106" s="43" t="s">
        <v>25</v>
      </c>
      <c r="G106" s="43" t="s">
        <v>58</v>
      </c>
      <c r="H106" s="43" t="s">
        <v>36</v>
      </c>
      <c r="I106" s="43" t="s">
        <v>37</v>
      </c>
      <c r="J106" s="96"/>
      <c r="K106" s="96">
        <f t="shared" si="11"/>
        <v>1</v>
      </c>
      <c r="L106" s="43" t="s">
        <v>38</v>
      </c>
      <c r="M106" s="43" t="s">
        <v>34</v>
      </c>
      <c r="N106" s="43">
        <v>1</v>
      </c>
      <c r="O106" s="43">
        <v>0</v>
      </c>
      <c r="P106" s="43" t="s">
        <v>33</v>
      </c>
      <c r="Q106" s="43" t="s">
        <v>23</v>
      </c>
      <c r="R106" s="43" t="s">
        <v>25</v>
      </c>
      <c r="S106" s="43" t="s">
        <v>40</v>
      </c>
      <c r="T106" s="43" t="s">
        <v>36</v>
      </c>
      <c r="U106" s="43" t="s">
        <v>37</v>
      </c>
      <c r="V106" s="96"/>
      <c r="W106" s="15"/>
      <c r="X106" s="15"/>
      <c r="Y106" s="51" t="s">
        <v>780</v>
      </c>
      <c r="Z106" s="51">
        <v>0.46526240587234496</v>
      </c>
      <c r="AA106" s="51">
        <v>0.46526240587234496</v>
      </c>
      <c r="AB106" s="51">
        <v>2.2930912971496582</v>
      </c>
      <c r="AC106" s="51">
        <v>8</v>
      </c>
      <c r="AD106" s="51" t="s">
        <v>781</v>
      </c>
      <c r="AE106" s="51" t="s">
        <v>568</v>
      </c>
      <c r="AF106" s="51">
        <v>2</v>
      </c>
      <c r="AG106" s="51">
        <v>1.5505590438842773</v>
      </c>
      <c r="AH106" s="51">
        <v>483315.00511116826</v>
      </c>
      <c r="AI106" s="51">
        <v>209536.42202206649</v>
      </c>
    </row>
    <row r="107" spans="1:35" x14ac:dyDescent="0.2">
      <c r="A107" s="26">
        <v>104</v>
      </c>
      <c r="B107" s="43">
        <v>385</v>
      </c>
      <c r="C107" s="43" t="s">
        <v>33</v>
      </c>
      <c r="D107" s="43" t="s">
        <v>23</v>
      </c>
      <c r="E107" s="43" t="s">
        <v>35</v>
      </c>
      <c r="F107" s="43" t="s">
        <v>25</v>
      </c>
      <c r="G107" s="43" t="s">
        <v>40</v>
      </c>
      <c r="H107" s="43" t="s">
        <v>36</v>
      </c>
      <c r="I107" s="43" t="s">
        <v>37</v>
      </c>
      <c r="J107" s="96"/>
      <c r="K107" s="96">
        <f t="shared" si="11"/>
        <v>1</v>
      </c>
      <c r="L107" s="43" t="s">
        <v>38</v>
      </c>
      <c r="M107" s="43" t="s">
        <v>34</v>
      </c>
      <c r="N107" s="43">
        <v>1</v>
      </c>
      <c r="O107" s="43">
        <v>0</v>
      </c>
      <c r="P107" s="43" t="s">
        <v>33</v>
      </c>
      <c r="Q107" s="43" t="s">
        <v>23</v>
      </c>
      <c r="R107" s="43" t="s">
        <v>25</v>
      </c>
      <c r="S107" s="43" t="s">
        <v>26</v>
      </c>
      <c r="T107" s="43" t="s">
        <v>36</v>
      </c>
      <c r="U107" s="43" t="s">
        <v>37</v>
      </c>
      <c r="V107" s="96"/>
      <c r="W107" s="15"/>
      <c r="X107" s="15"/>
      <c r="Y107" s="51" t="s">
        <v>803</v>
      </c>
      <c r="Z107" s="51">
        <v>0.26621332645416251</v>
      </c>
      <c r="AA107" s="51">
        <v>0.26621332645416251</v>
      </c>
      <c r="AB107" s="51">
        <v>2.3173103332519531</v>
      </c>
      <c r="AC107" s="51">
        <v>6</v>
      </c>
      <c r="AD107" s="51" t="s">
        <v>804</v>
      </c>
      <c r="AE107" s="51" t="s">
        <v>799</v>
      </c>
      <c r="AF107" s="51">
        <v>2</v>
      </c>
      <c r="AG107" s="51">
        <v>1.3224618434906006</v>
      </c>
      <c r="AH107" s="51">
        <v>480481.17055364908</v>
      </c>
      <c r="AI107" s="51">
        <v>208484.90253528394</v>
      </c>
    </row>
    <row r="108" spans="1:35" x14ac:dyDescent="0.2">
      <c r="A108" s="26">
        <v>105</v>
      </c>
      <c r="B108" s="43">
        <v>387</v>
      </c>
      <c r="C108" s="43" t="s">
        <v>33</v>
      </c>
      <c r="D108" s="43" t="s">
        <v>23</v>
      </c>
      <c r="E108" s="43" t="s">
        <v>35</v>
      </c>
      <c r="F108" s="43" t="s">
        <v>25</v>
      </c>
      <c r="G108" s="43" t="s">
        <v>58</v>
      </c>
      <c r="H108" s="43" t="s">
        <v>27</v>
      </c>
      <c r="I108" s="43" t="s">
        <v>37</v>
      </c>
      <c r="J108" s="96"/>
      <c r="K108" s="96">
        <f t="shared" si="11"/>
        <v>1</v>
      </c>
      <c r="L108" s="43" t="s">
        <v>38</v>
      </c>
      <c r="M108" s="43" t="s">
        <v>34</v>
      </c>
      <c r="N108" s="43">
        <v>1</v>
      </c>
      <c r="O108" s="43">
        <v>0</v>
      </c>
      <c r="P108" s="43" t="s">
        <v>33</v>
      </c>
      <c r="Q108" s="43" t="s">
        <v>23</v>
      </c>
      <c r="R108" s="43" t="s">
        <v>25</v>
      </c>
      <c r="S108" s="43" t="s">
        <v>44</v>
      </c>
      <c r="T108" s="43" t="s">
        <v>36</v>
      </c>
      <c r="U108" s="43" t="s">
        <v>37</v>
      </c>
      <c r="V108" s="96"/>
      <c r="W108" s="15"/>
      <c r="X108" s="15"/>
      <c r="Y108" s="51" t="s">
        <v>807</v>
      </c>
      <c r="Z108" s="51">
        <v>0.77048657417297373</v>
      </c>
      <c r="AA108" s="51">
        <v>0.77048657417297373</v>
      </c>
      <c r="AB108" s="51">
        <v>3.1213369369506836</v>
      </c>
      <c r="AC108" s="51">
        <v>6</v>
      </c>
      <c r="AD108" s="51" t="s">
        <v>88</v>
      </c>
      <c r="AE108" s="51" t="s">
        <v>799</v>
      </c>
      <c r="AF108" s="51">
        <v>2</v>
      </c>
      <c r="AG108" s="51">
        <v>2.0536065101623535</v>
      </c>
      <c r="AH108" s="51">
        <v>480410.69465968484</v>
      </c>
      <c r="AI108" s="51">
        <v>209785.99830571029</v>
      </c>
    </row>
    <row r="109" spans="1:35" x14ac:dyDescent="0.2">
      <c r="A109" s="26">
        <v>106</v>
      </c>
      <c r="B109" s="43">
        <v>393</v>
      </c>
      <c r="C109" s="43" t="s">
        <v>33</v>
      </c>
      <c r="D109" s="43" t="s">
        <v>23</v>
      </c>
      <c r="E109" s="43" t="s">
        <v>35</v>
      </c>
      <c r="F109" s="43" t="s">
        <v>25</v>
      </c>
      <c r="G109" s="43" t="s">
        <v>58</v>
      </c>
      <c r="H109" s="43" t="s">
        <v>27</v>
      </c>
      <c r="I109" s="43" t="s">
        <v>37</v>
      </c>
      <c r="J109" s="96"/>
      <c r="K109" s="96">
        <f t="shared" si="11"/>
        <v>1</v>
      </c>
      <c r="L109" s="43" t="s">
        <v>38</v>
      </c>
      <c r="M109" s="43" t="s">
        <v>34</v>
      </c>
      <c r="N109" s="43">
        <v>1</v>
      </c>
      <c r="O109" s="43">
        <v>0</v>
      </c>
      <c r="P109" s="43" t="s">
        <v>33</v>
      </c>
      <c r="Q109" s="43" t="s">
        <v>48</v>
      </c>
      <c r="R109" s="43" t="s">
        <v>25</v>
      </c>
      <c r="S109" s="43" t="s">
        <v>40</v>
      </c>
      <c r="T109" s="43" t="s">
        <v>36</v>
      </c>
      <c r="U109" s="43" t="s">
        <v>37</v>
      </c>
      <c r="V109" s="96"/>
      <c r="W109" s="15"/>
      <c r="X109" s="15"/>
      <c r="Y109" s="51" t="s">
        <v>816</v>
      </c>
      <c r="Z109" s="51">
        <v>0.61564151287078916</v>
      </c>
      <c r="AA109" s="51">
        <v>0.61564151287078916</v>
      </c>
      <c r="AB109" s="51">
        <v>2.8685998916625977</v>
      </c>
      <c r="AC109" s="51">
        <v>6</v>
      </c>
      <c r="AD109" s="51" t="s">
        <v>817</v>
      </c>
      <c r="AE109" s="51" t="s">
        <v>799</v>
      </c>
      <c r="AF109" s="51">
        <v>2</v>
      </c>
      <c r="AG109" s="51">
        <v>1.9169423580169678</v>
      </c>
      <c r="AH109" s="51">
        <v>479157.03861870279</v>
      </c>
      <c r="AI109" s="51">
        <v>211316.12368025945</v>
      </c>
    </row>
    <row r="110" spans="1:35" x14ac:dyDescent="0.2">
      <c r="A110" s="26">
        <v>107</v>
      </c>
      <c r="B110" s="43">
        <v>395</v>
      </c>
      <c r="C110" s="43" t="s">
        <v>33</v>
      </c>
      <c r="D110" s="43" t="s">
        <v>23</v>
      </c>
      <c r="E110" s="43" t="s">
        <v>24</v>
      </c>
      <c r="F110" s="43" t="s">
        <v>25</v>
      </c>
      <c r="G110" s="43" t="s">
        <v>58</v>
      </c>
      <c r="H110" s="43" t="s">
        <v>27</v>
      </c>
      <c r="I110" s="43" t="s">
        <v>37</v>
      </c>
      <c r="J110" s="96"/>
      <c r="K110" s="96">
        <f t="shared" si="11"/>
        <v>1</v>
      </c>
      <c r="L110" s="43" t="s">
        <v>38</v>
      </c>
      <c r="M110" s="43" t="s">
        <v>34</v>
      </c>
      <c r="N110" s="43">
        <v>1</v>
      </c>
      <c r="O110" s="43">
        <v>0</v>
      </c>
      <c r="P110" s="43"/>
      <c r="Q110" s="43"/>
      <c r="R110" s="43"/>
      <c r="S110" s="43"/>
      <c r="T110" s="43"/>
      <c r="U110" s="43"/>
      <c r="V110" s="96"/>
      <c r="W110" s="15"/>
      <c r="X110" s="15"/>
      <c r="Y110" s="51" t="s">
        <v>820</v>
      </c>
      <c r="Z110" s="51">
        <v>0.89621882915496864</v>
      </c>
      <c r="AA110" s="51">
        <v>0.89621882915496864</v>
      </c>
      <c r="AB110" s="51">
        <v>2.3360106945037842</v>
      </c>
      <c r="AC110" s="51">
        <v>6</v>
      </c>
      <c r="AD110" s="51" t="s">
        <v>821</v>
      </c>
      <c r="AE110" s="51" t="s">
        <v>799</v>
      </c>
      <c r="AF110" s="51">
        <v>2</v>
      </c>
      <c r="AG110" s="51">
        <v>1.3425164222717285</v>
      </c>
      <c r="AH110" s="51">
        <v>479378.5260649441</v>
      </c>
      <c r="AI110" s="51">
        <v>212182.26967368112</v>
      </c>
    </row>
    <row r="111" spans="1:35" x14ac:dyDescent="0.2">
      <c r="A111" s="26">
        <v>108</v>
      </c>
      <c r="B111" s="43">
        <v>397</v>
      </c>
      <c r="C111" s="43" t="s">
        <v>33</v>
      </c>
      <c r="D111" s="43" t="s">
        <v>23</v>
      </c>
      <c r="E111" s="43" t="s">
        <v>35</v>
      </c>
      <c r="F111" s="43" t="s">
        <v>25</v>
      </c>
      <c r="G111" s="43" t="s">
        <v>26</v>
      </c>
      <c r="H111" s="43" t="s">
        <v>27</v>
      </c>
      <c r="I111" s="43" t="s">
        <v>37</v>
      </c>
      <c r="J111" s="96"/>
      <c r="K111" s="96">
        <f t="shared" si="11"/>
        <v>1</v>
      </c>
      <c r="L111" s="43" t="s">
        <v>38</v>
      </c>
      <c r="M111" s="43" t="s">
        <v>34</v>
      </c>
      <c r="N111" s="43">
        <v>1</v>
      </c>
      <c r="O111" s="43">
        <v>0</v>
      </c>
      <c r="P111" s="43" t="s">
        <v>33</v>
      </c>
      <c r="Q111" s="43" t="s">
        <v>23</v>
      </c>
      <c r="R111" s="43" t="s">
        <v>25</v>
      </c>
      <c r="S111" s="43" t="s">
        <v>40</v>
      </c>
      <c r="T111" s="43" t="s">
        <v>36</v>
      </c>
      <c r="U111" s="43" t="s">
        <v>37</v>
      </c>
      <c r="V111" s="96"/>
      <c r="W111" s="15"/>
      <c r="X111" s="15"/>
      <c r="Y111" s="51" t="s">
        <v>824</v>
      </c>
      <c r="Z111" s="51">
        <v>0.83373625755310043</v>
      </c>
      <c r="AA111" s="51">
        <v>0.83373625755310043</v>
      </c>
      <c r="AB111" s="51">
        <v>3.7625255584716797</v>
      </c>
      <c r="AC111" s="51">
        <v>5</v>
      </c>
      <c r="AD111" s="51" t="s">
        <v>825</v>
      </c>
      <c r="AE111" s="51" t="s">
        <v>799</v>
      </c>
      <c r="AF111" s="51">
        <v>2</v>
      </c>
      <c r="AG111" s="51">
        <v>3.2243514060974121</v>
      </c>
      <c r="AH111" s="51">
        <v>480224.17324403452</v>
      </c>
      <c r="AI111" s="51">
        <v>210489.73128199615</v>
      </c>
    </row>
    <row r="112" spans="1:35" x14ac:dyDescent="0.2">
      <c r="A112" s="26">
        <v>109</v>
      </c>
      <c r="B112" s="43">
        <v>401</v>
      </c>
      <c r="C112" s="43" t="s">
        <v>33</v>
      </c>
      <c r="D112" s="43" t="s">
        <v>23</v>
      </c>
      <c r="E112" s="43" t="s">
        <v>35</v>
      </c>
      <c r="F112" s="43" t="s">
        <v>25</v>
      </c>
      <c r="G112" s="43" t="s">
        <v>26</v>
      </c>
      <c r="H112" s="43" t="s">
        <v>27</v>
      </c>
      <c r="I112" s="43" t="s">
        <v>37</v>
      </c>
      <c r="J112" s="96"/>
      <c r="K112" s="96">
        <f t="shared" si="11"/>
        <v>1</v>
      </c>
      <c r="L112" s="43" t="s">
        <v>38</v>
      </c>
      <c r="M112" s="43" t="s">
        <v>34</v>
      </c>
      <c r="N112" s="43">
        <v>1</v>
      </c>
      <c r="O112" s="43">
        <v>0</v>
      </c>
      <c r="P112" s="43" t="s">
        <v>33</v>
      </c>
      <c r="Q112" s="43" t="s">
        <v>23</v>
      </c>
      <c r="R112" s="43" t="s">
        <v>25</v>
      </c>
      <c r="S112" s="43" t="s">
        <v>40</v>
      </c>
      <c r="T112" s="43" t="s">
        <v>27</v>
      </c>
      <c r="U112" s="43" t="s">
        <v>37</v>
      </c>
      <c r="V112" s="96"/>
      <c r="W112" s="15"/>
      <c r="X112" s="15"/>
      <c r="Y112" s="51" t="s">
        <v>831</v>
      </c>
      <c r="Z112" s="51">
        <v>0.51686730146408078</v>
      </c>
      <c r="AA112" s="51">
        <v>0.51686730146408078</v>
      </c>
      <c r="AB112" s="51">
        <v>2.9263546466827393</v>
      </c>
      <c r="AC112" s="51">
        <v>5</v>
      </c>
      <c r="AD112" s="51" t="s">
        <v>99</v>
      </c>
      <c r="AE112" s="51" t="s">
        <v>799</v>
      </c>
      <c r="AF112" s="51">
        <v>2</v>
      </c>
      <c r="AG112" s="51">
        <v>2.2569148540496826</v>
      </c>
      <c r="AH112" s="51">
        <v>476501.36129367584</v>
      </c>
      <c r="AI112" s="51">
        <v>212836.11848240157</v>
      </c>
    </row>
    <row r="113" spans="1:35" x14ac:dyDescent="0.2">
      <c r="A113" s="26">
        <v>110</v>
      </c>
      <c r="B113" s="43">
        <v>405</v>
      </c>
      <c r="C113" s="43" t="s">
        <v>33</v>
      </c>
      <c r="D113" s="43" t="s">
        <v>23</v>
      </c>
      <c r="E113" s="43" t="s">
        <v>35</v>
      </c>
      <c r="F113" s="43" t="s">
        <v>25</v>
      </c>
      <c r="G113" s="43" t="s">
        <v>40</v>
      </c>
      <c r="H113" s="43" t="s">
        <v>36</v>
      </c>
      <c r="I113" s="43" t="s">
        <v>37</v>
      </c>
      <c r="J113" s="96"/>
      <c r="K113" s="96">
        <f t="shared" si="11"/>
        <v>1</v>
      </c>
      <c r="L113" s="43" t="s">
        <v>38</v>
      </c>
      <c r="M113" s="43" t="s">
        <v>34</v>
      </c>
      <c r="N113" s="43">
        <v>1</v>
      </c>
      <c r="O113" s="43">
        <v>0</v>
      </c>
      <c r="P113" s="43" t="s">
        <v>33</v>
      </c>
      <c r="Q113" s="43" t="s">
        <v>23</v>
      </c>
      <c r="R113" s="43" t="s">
        <v>25</v>
      </c>
      <c r="S113" s="43" t="s">
        <v>58</v>
      </c>
      <c r="T113" s="43" t="s">
        <v>36</v>
      </c>
      <c r="U113" s="43" t="s">
        <v>37</v>
      </c>
      <c r="V113" s="96"/>
      <c r="W113" s="15"/>
      <c r="X113" s="15"/>
      <c r="Y113" s="51" t="s">
        <v>838</v>
      </c>
      <c r="Z113" s="51">
        <v>0.40196796655654904</v>
      </c>
      <c r="AA113" s="51">
        <v>0.40196796655654904</v>
      </c>
      <c r="AB113" s="51">
        <v>2.0750811100006104</v>
      </c>
      <c r="AC113" s="51">
        <v>7</v>
      </c>
      <c r="AD113" s="51" t="s">
        <v>110</v>
      </c>
      <c r="AE113" s="51" t="s">
        <v>799</v>
      </c>
      <c r="AF113" s="51">
        <v>2</v>
      </c>
      <c r="AG113" s="51">
        <v>1.1393834352493286</v>
      </c>
      <c r="AH113" s="51">
        <v>476453.57024158904</v>
      </c>
      <c r="AI113" s="51">
        <v>209783.13819489442</v>
      </c>
    </row>
    <row r="114" spans="1:35" x14ac:dyDescent="0.2">
      <c r="A114" s="26">
        <v>111</v>
      </c>
      <c r="B114" s="43">
        <v>412</v>
      </c>
      <c r="C114" s="43" t="s">
        <v>33</v>
      </c>
      <c r="D114" s="43" t="s">
        <v>23</v>
      </c>
      <c r="E114" s="43" t="s">
        <v>35</v>
      </c>
      <c r="F114" s="43" t="s">
        <v>25</v>
      </c>
      <c r="G114" s="43" t="s">
        <v>58</v>
      </c>
      <c r="H114" s="43" t="s">
        <v>36</v>
      </c>
      <c r="I114" s="43" t="s">
        <v>37</v>
      </c>
      <c r="J114" s="96"/>
      <c r="K114" s="96">
        <f t="shared" si="11"/>
        <v>1</v>
      </c>
      <c r="L114" s="43" t="s">
        <v>38</v>
      </c>
      <c r="M114" s="43" t="s">
        <v>34</v>
      </c>
      <c r="N114" s="43">
        <v>1</v>
      </c>
      <c r="O114" s="43">
        <v>0</v>
      </c>
      <c r="P114" s="43" t="s">
        <v>33</v>
      </c>
      <c r="Q114" s="43" t="s">
        <v>23</v>
      </c>
      <c r="R114" s="43" t="s">
        <v>25</v>
      </c>
      <c r="S114" s="43" t="s">
        <v>40</v>
      </c>
      <c r="T114" s="43" t="s">
        <v>36</v>
      </c>
      <c r="U114" s="43" t="s">
        <v>37</v>
      </c>
      <c r="V114" s="96"/>
      <c r="W114" s="15"/>
      <c r="X114" s="15"/>
      <c r="Y114" s="51" t="s">
        <v>848</v>
      </c>
      <c r="Z114" s="51">
        <v>0.59914361953735351</v>
      </c>
      <c r="AA114" s="51">
        <v>0.59914361953735351</v>
      </c>
      <c r="AB114" s="51">
        <v>1.9582369327545166</v>
      </c>
      <c r="AC114" s="51">
        <v>7</v>
      </c>
      <c r="AD114" s="51" t="s">
        <v>849</v>
      </c>
      <c r="AE114" s="51" t="s">
        <v>799</v>
      </c>
      <c r="AF114" s="51">
        <v>2</v>
      </c>
      <c r="AG114" s="51">
        <v>1.275359034538269</v>
      </c>
      <c r="AH114" s="51">
        <v>477758.61366982583</v>
      </c>
      <c r="AI114" s="51">
        <v>209743.89227005743</v>
      </c>
    </row>
    <row r="115" spans="1:35" x14ac:dyDescent="0.2">
      <c r="A115" s="26">
        <v>112</v>
      </c>
      <c r="B115" s="43">
        <v>422</v>
      </c>
      <c r="C115" s="43" t="s">
        <v>33</v>
      </c>
      <c r="D115" s="43" t="s">
        <v>23</v>
      </c>
      <c r="E115" s="43" t="s">
        <v>35</v>
      </c>
      <c r="F115" s="43" t="s">
        <v>25</v>
      </c>
      <c r="G115" s="43" t="s">
        <v>26</v>
      </c>
      <c r="H115" s="43" t="s">
        <v>36</v>
      </c>
      <c r="I115" s="43" t="s">
        <v>37</v>
      </c>
      <c r="J115" s="96"/>
      <c r="K115" s="96">
        <f t="shared" si="11"/>
        <v>1</v>
      </c>
      <c r="L115" s="43" t="s">
        <v>38</v>
      </c>
      <c r="M115" s="43" t="s">
        <v>34</v>
      </c>
      <c r="N115" s="43">
        <v>1</v>
      </c>
      <c r="O115" s="43">
        <v>0</v>
      </c>
      <c r="P115" s="43" t="s">
        <v>33</v>
      </c>
      <c r="Q115" s="43" t="s">
        <v>23</v>
      </c>
      <c r="R115" s="43" t="s">
        <v>25</v>
      </c>
      <c r="S115" s="43" t="s">
        <v>40</v>
      </c>
      <c r="T115" s="43" t="s">
        <v>36</v>
      </c>
      <c r="U115" s="43" t="s">
        <v>37</v>
      </c>
      <c r="V115" s="96"/>
      <c r="W115" s="15"/>
      <c r="X115" s="15"/>
      <c r="Y115" s="51" t="s">
        <v>864</v>
      </c>
      <c r="Z115" s="51">
        <v>2.1608528696417917</v>
      </c>
      <c r="AA115" s="51">
        <v>2.1608528696417917</v>
      </c>
      <c r="AB115" s="51">
        <v>5.800788402557373</v>
      </c>
      <c r="AC115" s="51">
        <v>4</v>
      </c>
      <c r="AD115" s="51" t="s">
        <v>143</v>
      </c>
      <c r="AE115" s="51" t="s">
        <v>799</v>
      </c>
      <c r="AF115" s="51">
        <v>2</v>
      </c>
      <c r="AG115" s="51">
        <v>2.1596722602844238</v>
      </c>
      <c r="AH115" s="51">
        <v>476539.07437954668</v>
      </c>
      <c r="AI115" s="51">
        <v>207213.67847589546</v>
      </c>
    </row>
    <row r="116" spans="1:35" x14ac:dyDescent="0.2">
      <c r="A116" s="26">
        <v>113</v>
      </c>
      <c r="B116" s="43">
        <v>424</v>
      </c>
      <c r="C116" s="43" t="s">
        <v>33</v>
      </c>
      <c r="D116" s="43" t="s">
        <v>23</v>
      </c>
      <c r="E116" s="43" t="s">
        <v>35</v>
      </c>
      <c r="F116" s="43" t="s">
        <v>25</v>
      </c>
      <c r="G116" s="43" t="s">
        <v>26</v>
      </c>
      <c r="H116" s="43" t="s">
        <v>36</v>
      </c>
      <c r="I116" s="43" t="s">
        <v>37</v>
      </c>
      <c r="J116" s="96"/>
      <c r="K116" s="96">
        <f t="shared" si="11"/>
        <v>1</v>
      </c>
      <c r="L116" s="43" t="s">
        <v>38</v>
      </c>
      <c r="M116" s="43" t="s">
        <v>34</v>
      </c>
      <c r="N116" s="43">
        <v>1</v>
      </c>
      <c r="O116" s="43">
        <v>0</v>
      </c>
      <c r="P116" s="43" t="s">
        <v>33</v>
      </c>
      <c r="Q116" s="43" t="s">
        <v>23</v>
      </c>
      <c r="R116" s="43" t="s">
        <v>25</v>
      </c>
      <c r="S116" s="43" t="s">
        <v>40</v>
      </c>
      <c r="T116" s="43" t="s">
        <v>36</v>
      </c>
      <c r="U116" s="43" t="s">
        <v>37</v>
      </c>
      <c r="V116" s="96"/>
      <c r="W116" s="15"/>
      <c r="X116" s="15"/>
      <c r="Y116" s="51" t="s">
        <v>867</v>
      </c>
      <c r="Z116" s="51">
        <v>1.1591242486265347</v>
      </c>
      <c r="AA116" s="51">
        <v>1.1591242486265347</v>
      </c>
      <c r="AB116" s="51">
        <v>0</v>
      </c>
      <c r="AC116" s="51">
        <v>3</v>
      </c>
      <c r="AD116" s="51" t="s">
        <v>145</v>
      </c>
      <c r="AE116" s="51" t="s">
        <v>799</v>
      </c>
      <c r="AF116" s="51">
        <v>0</v>
      </c>
      <c r="AG116" s="51">
        <v>0</v>
      </c>
      <c r="AH116" s="51">
        <v>476482.63028452161</v>
      </c>
      <c r="AI116" s="51">
        <v>207909.42727110011</v>
      </c>
    </row>
    <row r="117" spans="1:35" x14ac:dyDescent="0.2">
      <c r="A117" s="26">
        <v>114</v>
      </c>
      <c r="B117" s="43">
        <v>438</v>
      </c>
      <c r="C117" s="43" t="s">
        <v>33</v>
      </c>
      <c r="D117" s="43" t="s">
        <v>23</v>
      </c>
      <c r="E117" s="43" t="s">
        <v>35</v>
      </c>
      <c r="F117" s="43" t="s">
        <v>25</v>
      </c>
      <c r="G117" s="43" t="s">
        <v>44</v>
      </c>
      <c r="H117" s="43" t="s">
        <v>36</v>
      </c>
      <c r="I117" s="43" t="s">
        <v>37</v>
      </c>
      <c r="J117" s="96"/>
      <c r="K117" s="96">
        <f t="shared" si="11"/>
        <v>1</v>
      </c>
      <c r="L117" s="43" t="s">
        <v>38</v>
      </c>
      <c r="M117" s="43" t="s">
        <v>34</v>
      </c>
      <c r="N117" s="43">
        <v>1</v>
      </c>
      <c r="O117" s="43">
        <v>0</v>
      </c>
      <c r="P117" s="43" t="s">
        <v>33</v>
      </c>
      <c r="Q117" s="43" t="s">
        <v>23</v>
      </c>
      <c r="R117" s="43" t="s">
        <v>25</v>
      </c>
      <c r="S117" s="43" t="s">
        <v>26</v>
      </c>
      <c r="T117" s="43" t="s">
        <v>36</v>
      </c>
      <c r="U117" s="43" t="s">
        <v>37</v>
      </c>
      <c r="V117" s="96"/>
      <c r="W117" s="15"/>
      <c r="X117" s="15"/>
      <c r="Y117" s="51" t="s">
        <v>888</v>
      </c>
      <c r="Z117" s="51">
        <v>0.32744235992431642</v>
      </c>
      <c r="AA117" s="51">
        <v>0.32744235992431642</v>
      </c>
      <c r="AB117" s="51">
        <v>9.8542699813842773</v>
      </c>
      <c r="AC117" s="51">
        <v>5</v>
      </c>
      <c r="AD117" s="51" t="s">
        <v>168</v>
      </c>
      <c r="AE117" s="51" t="s">
        <v>799</v>
      </c>
      <c r="AF117" s="51">
        <v>2</v>
      </c>
      <c r="AG117" s="51">
        <v>1.4611176252365112</v>
      </c>
      <c r="AH117" s="51">
        <v>474163.93256632303</v>
      </c>
      <c r="AI117" s="51">
        <v>205809.84982845679</v>
      </c>
    </row>
    <row r="118" spans="1:35" x14ac:dyDescent="0.2">
      <c r="A118" s="26">
        <v>115</v>
      </c>
      <c r="B118" s="43">
        <v>12</v>
      </c>
      <c r="C118" s="43" t="s">
        <v>47</v>
      </c>
      <c r="D118" s="43" t="s">
        <v>23</v>
      </c>
      <c r="E118" s="43" t="s">
        <v>24</v>
      </c>
      <c r="F118" s="43" t="s">
        <v>25</v>
      </c>
      <c r="G118" s="43" t="s">
        <v>26</v>
      </c>
      <c r="H118" s="43" t="s">
        <v>73</v>
      </c>
      <c r="I118" s="43" t="s">
        <v>61</v>
      </c>
      <c r="J118" s="96">
        <f t="shared" ref="J118:J149" si="12">H118*I118/144</f>
        <v>0.75</v>
      </c>
      <c r="K118" s="96">
        <f t="shared" si="11"/>
        <v>0</v>
      </c>
      <c r="L118" s="43" t="s">
        <v>28</v>
      </c>
      <c r="M118" s="43" t="s">
        <v>29</v>
      </c>
      <c r="N118" s="43">
        <v>1</v>
      </c>
      <c r="O118" s="43">
        <v>1</v>
      </c>
      <c r="P118" s="43"/>
      <c r="Q118" s="43"/>
      <c r="R118" s="43"/>
      <c r="S118" s="43"/>
      <c r="T118" s="43"/>
      <c r="U118" s="43"/>
      <c r="V118" s="96">
        <f t="shared" ref="V118:V149" si="13">T118*U118/144</f>
        <v>0</v>
      </c>
      <c r="W118" s="15"/>
      <c r="X118" s="15" t="s">
        <v>964</v>
      </c>
      <c r="Y118" s="51" t="s">
        <v>74</v>
      </c>
      <c r="Z118" s="51">
        <v>0.51002856969833343</v>
      </c>
      <c r="AA118" s="51">
        <v>0.51002856969833343</v>
      </c>
      <c r="AB118" s="51">
        <v>2.4328467845916748</v>
      </c>
      <c r="AC118" s="51">
        <v>8</v>
      </c>
      <c r="AD118" s="51" t="s">
        <v>75</v>
      </c>
      <c r="AE118" s="51" t="s">
        <v>32</v>
      </c>
      <c r="AF118" s="51">
        <v>2</v>
      </c>
      <c r="AG118" s="51">
        <v>1.1628686189651489</v>
      </c>
      <c r="AH118" s="51">
        <v>471537.25878273504</v>
      </c>
      <c r="AI118" s="51">
        <v>227551.22280416614</v>
      </c>
    </row>
    <row r="119" spans="1:35" x14ac:dyDescent="0.2">
      <c r="A119" s="26">
        <v>116</v>
      </c>
      <c r="B119" s="43">
        <v>62</v>
      </c>
      <c r="C119" s="43" t="s">
        <v>47</v>
      </c>
      <c r="D119" s="43" t="s">
        <v>23</v>
      </c>
      <c r="E119" s="43" t="s">
        <v>24</v>
      </c>
      <c r="F119" s="43" t="s">
        <v>25</v>
      </c>
      <c r="G119" s="43" t="s">
        <v>40</v>
      </c>
      <c r="H119" s="43" t="s">
        <v>27</v>
      </c>
      <c r="I119" s="43" t="s">
        <v>27</v>
      </c>
      <c r="J119" s="96">
        <f t="shared" si="12"/>
        <v>6.25</v>
      </c>
      <c r="K119" s="96">
        <f t="shared" si="11"/>
        <v>0</v>
      </c>
      <c r="L119" s="43" t="s">
        <v>28</v>
      </c>
      <c r="M119" s="43" t="s">
        <v>29</v>
      </c>
      <c r="N119" s="43">
        <v>1</v>
      </c>
      <c r="O119" s="43">
        <v>1</v>
      </c>
      <c r="P119" s="43"/>
      <c r="Q119" s="43"/>
      <c r="R119" s="43"/>
      <c r="S119" s="43"/>
      <c r="T119" s="43"/>
      <c r="U119" s="43"/>
      <c r="V119" s="96">
        <f t="shared" si="13"/>
        <v>0</v>
      </c>
      <c r="W119" s="15"/>
      <c r="X119" s="15" t="s">
        <v>969</v>
      </c>
      <c r="Y119" s="51" t="s">
        <v>179</v>
      </c>
      <c r="Z119" s="51">
        <v>0.59220023559024282</v>
      </c>
      <c r="AA119" s="51">
        <v>0.59220023559024282</v>
      </c>
      <c r="AB119" s="51">
        <v>3.5011816024780273</v>
      </c>
      <c r="AC119" s="51">
        <v>5</v>
      </c>
      <c r="AD119" s="51" t="s">
        <v>180</v>
      </c>
      <c r="AE119" s="51" t="s">
        <v>32</v>
      </c>
      <c r="AF119" s="51">
        <v>2</v>
      </c>
      <c r="AG119" s="51">
        <v>1.6428623199462891</v>
      </c>
      <c r="AH119" s="51">
        <v>466680.07673575962</v>
      </c>
      <c r="AI119" s="51">
        <v>228397.29449839672</v>
      </c>
    </row>
    <row r="120" spans="1:35" x14ac:dyDescent="0.2">
      <c r="A120" s="26">
        <v>117</v>
      </c>
      <c r="B120" s="43">
        <v>110</v>
      </c>
      <c r="C120" s="43" t="s">
        <v>47</v>
      </c>
      <c r="D120" s="43" t="s">
        <v>23</v>
      </c>
      <c r="E120" s="43" t="s">
        <v>24</v>
      </c>
      <c r="F120" s="43" t="s">
        <v>25</v>
      </c>
      <c r="G120" s="43" t="s">
        <v>40</v>
      </c>
      <c r="H120" s="43" t="s">
        <v>27</v>
      </c>
      <c r="I120" s="43" t="s">
        <v>27</v>
      </c>
      <c r="J120" s="96">
        <f t="shared" si="12"/>
        <v>6.25</v>
      </c>
      <c r="K120" s="96">
        <f t="shared" si="11"/>
        <v>0</v>
      </c>
      <c r="L120" s="43" t="s">
        <v>135</v>
      </c>
      <c r="M120" s="43" t="s">
        <v>29</v>
      </c>
      <c r="N120" s="43">
        <v>1</v>
      </c>
      <c r="O120" s="43">
        <v>1</v>
      </c>
      <c r="P120" s="43"/>
      <c r="Q120" s="43"/>
      <c r="R120" s="43"/>
      <c r="S120" s="43"/>
      <c r="T120" s="43"/>
      <c r="U120" s="43"/>
      <c r="V120" s="96">
        <f t="shared" si="13"/>
        <v>0</v>
      </c>
      <c r="W120" s="15"/>
      <c r="X120" s="15" t="s">
        <v>913</v>
      </c>
      <c r="Y120" s="51" t="s">
        <v>289</v>
      </c>
      <c r="Z120" s="51">
        <v>0.25998499870300318</v>
      </c>
      <c r="AA120" s="51">
        <v>0.25998499870300318</v>
      </c>
      <c r="AB120" s="51">
        <v>7.102729320526123</v>
      </c>
      <c r="AC120" s="51">
        <v>5</v>
      </c>
      <c r="AD120" s="51" t="s">
        <v>290</v>
      </c>
      <c r="AE120" s="51" t="s">
        <v>254</v>
      </c>
      <c r="AF120" s="51">
        <v>2</v>
      </c>
      <c r="AG120" s="51">
        <v>2.8857650756835938</v>
      </c>
      <c r="AH120" s="51">
        <v>472723.03502670163</v>
      </c>
      <c r="AI120" s="51">
        <v>236401.48159370001</v>
      </c>
    </row>
    <row r="121" spans="1:35" x14ac:dyDescent="0.2">
      <c r="A121" s="26">
        <v>118</v>
      </c>
      <c r="B121" s="43">
        <v>181</v>
      </c>
      <c r="C121" s="43" t="s">
        <v>47</v>
      </c>
      <c r="D121" s="43" t="s">
        <v>23</v>
      </c>
      <c r="E121" s="43" t="s">
        <v>24</v>
      </c>
      <c r="F121" s="43" t="s">
        <v>25</v>
      </c>
      <c r="G121" s="43" t="s">
        <v>40</v>
      </c>
      <c r="H121" s="43" t="s">
        <v>36</v>
      </c>
      <c r="I121" s="43" t="s">
        <v>36</v>
      </c>
      <c r="J121" s="96">
        <f t="shared" si="12"/>
        <v>4</v>
      </c>
      <c r="K121" s="96">
        <f t="shared" si="11"/>
        <v>0</v>
      </c>
      <c r="L121" s="43" t="s">
        <v>28</v>
      </c>
      <c r="M121" s="43" t="s">
        <v>29</v>
      </c>
      <c r="N121" s="43">
        <v>1</v>
      </c>
      <c r="O121" s="43">
        <v>1</v>
      </c>
      <c r="P121" s="43"/>
      <c r="Q121" s="43"/>
      <c r="R121" s="43"/>
      <c r="S121" s="43"/>
      <c r="T121" s="43"/>
      <c r="U121" s="43"/>
      <c r="V121" s="96">
        <f t="shared" si="13"/>
        <v>0</v>
      </c>
      <c r="W121" s="15"/>
      <c r="X121" s="15" t="s">
        <v>910</v>
      </c>
      <c r="Y121" s="51" t="s">
        <v>433</v>
      </c>
      <c r="Z121" s="51">
        <v>1.0310356423285911</v>
      </c>
      <c r="AA121" s="51">
        <v>1.0310356423285911</v>
      </c>
      <c r="AB121" s="51">
        <v>2.2474615573883057</v>
      </c>
      <c r="AC121" s="51">
        <v>7</v>
      </c>
      <c r="AD121" s="51" t="s">
        <v>434</v>
      </c>
      <c r="AE121" s="51" t="s">
        <v>254</v>
      </c>
      <c r="AF121" s="51">
        <v>2</v>
      </c>
      <c r="AG121" s="51">
        <v>1.1717079877853394</v>
      </c>
      <c r="AH121" s="51">
        <v>491545.57748897804</v>
      </c>
      <c r="AI121" s="51">
        <v>231269.26440727882</v>
      </c>
    </row>
    <row r="122" spans="1:35" x14ac:dyDescent="0.2">
      <c r="A122" s="26">
        <v>119</v>
      </c>
      <c r="B122" s="43">
        <v>219</v>
      </c>
      <c r="C122" s="43" t="s">
        <v>47</v>
      </c>
      <c r="D122" s="43" t="s">
        <v>23</v>
      </c>
      <c r="E122" s="43" t="s">
        <v>24</v>
      </c>
      <c r="F122" s="43" t="s">
        <v>25</v>
      </c>
      <c r="G122" s="43" t="s">
        <v>44</v>
      </c>
      <c r="H122" s="43" t="s">
        <v>27</v>
      </c>
      <c r="I122" s="43" t="s">
        <v>27</v>
      </c>
      <c r="J122" s="96">
        <f t="shared" si="12"/>
        <v>6.25</v>
      </c>
      <c r="K122" s="96">
        <f t="shared" si="11"/>
        <v>0</v>
      </c>
      <c r="L122" s="43" t="s">
        <v>28</v>
      </c>
      <c r="M122" s="43" t="s">
        <v>29</v>
      </c>
      <c r="N122" s="43">
        <v>1</v>
      </c>
      <c r="O122" s="43">
        <v>1</v>
      </c>
      <c r="P122" s="43"/>
      <c r="Q122" s="43"/>
      <c r="R122" s="43"/>
      <c r="S122" s="43"/>
      <c r="T122" s="43"/>
      <c r="U122" s="43"/>
      <c r="V122" s="96">
        <f t="shared" si="13"/>
        <v>0</v>
      </c>
      <c r="W122" s="15"/>
      <c r="X122" s="15" t="s">
        <v>921</v>
      </c>
      <c r="Y122" s="51" t="s">
        <v>511</v>
      </c>
      <c r="Z122" s="51">
        <v>0.19710882902145382</v>
      </c>
      <c r="AA122" s="51">
        <v>0.19710882902145382</v>
      </c>
      <c r="AB122" s="51">
        <v>2.7223596572875977</v>
      </c>
      <c r="AC122" s="51">
        <v>5</v>
      </c>
      <c r="AD122" s="51" t="s">
        <v>512</v>
      </c>
      <c r="AE122" s="51" t="s">
        <v>254</v>
      </c>
      <c r="AF122" s="51">
        <v>2</v>
      </c>
      <c r="AG122" s="51">
        <v>1.4808171987533569</v>
      </c>
      <c r="AH122" s="51">
        <v>487083.89246124862</v>
      </c>
      <c r="AI122" s="51">
        <v>214554.92830876348</v>
      </c>
    </row>
    <row r="123" spans="1:35" x14ac:dyDescent="0.2">
      <c r="A123" s="26">
        <v>120</v>
      </c>
      <c r="B123" s="43">
        <v>222</v>
      </c>
      <c r="C123" s="43" t="s">
        <v>47</v>
      </c>
      <c r="D123" s="43" t="s">
        <v>23</v>
      </c>
      <c r="E123" s="43" t="s">
        <v>24</v>
      </c>
      <c r="F123" s="43" t="s">
        <v>25</v>
      </c>
      <c r="G123" s="43" t="s">
        <v>26</v>
      </c>
      <c r="H123" s="43" t="s">
        <v>36</v>
      </c>
      <c r="I123" s="43" t="s">
        <v>49</v>
      </c>
      <c r="J123" s="96">
        <f t="shared" si="12"/>
        <v>3</v>
      </c>
      <c r="K123" s="96">
        <f t="shared" si="11"/>
        <v>0</v>
      </c>
      <c r="L123" s="43" t="s">
        <v>28</v>
      </c>
      <c r="M123" s="43" t="s">
        <v>34</v>
      </c>
      <c r="N123" s="43">
        <v>1</v>
      </c>
      <c r="O123" s="43">
        <v>0</v>
      </c>
      <c r="P123" s="43"/>
      <c r="Q123" s="43"/>
      <c r="R123" s="43"/>
      <c r="S123" s="43"/>
      <c r="T123" s="43"/>
      <c r="U123" s="43"/>
      <c r="V123" s="96">
        <f t="shared" si="13"/>
        <v>0</v>
      </c>
      <c r="W123" s="15"/>
      <c r="X123" s="15" t="s">
        <v>922</v>
      </c>
      <c r="Y123" s="51" t="s">
        <v>517</v>
      </c>
      <c r="Z123" s="51">
        <v>2.0918309880505674</v>
      </c>
      <c r="AA123" s="51">
        <v>2.0918309880505674</v>
      </c>
      <c r="AB123" s="51">
        <v>5.9354329109191895</v>
      </c>
      <c r="AC123" s="51">
        <v>4</v>
      </c>
      <c r="AD123" s="51" t="s">
        <v>518</v>
      </c>
      <c r="AE123" s="51" t="s">
        <v>254</v>
      </c>
      <c r="AF123" s="51">
        <v>2</v>
      </c>
      <c r="AG123" s="51">
        <v>2.2961084842681885</v>
      </c>
      <c r="AH123" s="51">
        <v>484600.48561008635</v>
      </c>
      <c r="AI123" s="51">
        <v>220711.39520707593</v>
      </c>
    </row>
    <row r="124" spans="1:35" x14ac:dyDescent="0.2">
      <c r="A124" s="26">
        <v>121</v>
      </c>
      <c r="B124" s="43">
        <v>231</v>
      </c>
      <c r="C124" s="43" t="s">
        <v>47</v>
      </c>
      <c r="D124" s="43" t="s">
        <v>23</v>
      </c>
      <c r="E124" s="43" t="s">
        <v>24</v>
      </c>
      <c r="F124" s="43" t="s">
        <v>25</v>
      </c>
      <c r="G124" s="43" t="s">
        <v>58</v>
      </c>
      <c r="H124" s="43" t="s">
        <v>27</v>
      </c>
      <c r="I124" s="43" t="s">
        <v>27</v>
      </c>
      <c r="J124" s="96">
        <f t="shared" si="12"/>
        <v>6.25</v>
      </c>
      <c r="K124" s="96">
        <f t="shared" si="11"/>
        <v>0</v>
      </c>
      <c r="L124" s="43" t="s">
        <v>28</v>
      </c>
      <c r="M124" s="43" t="s">
        <v>29</v>
      </c>
      <c r="N124" s="43">
        <v>1</v>
      </c>
      <c r="O124" s="43">
        <v>1</v>
      </c>
      <c r="P124" s="43"/>
      <c r="Q124" s="43"/>
      <c r="R124" s="43"/>
      <c r="S124" s="43"/>
      <c r="T124" s="43"/>
      <c r="U124" s="43"/>
      <c r="V124" s="96">
        <f t="shared" si="13"/>
        <v>0</v>
      </c>
      <c r="W124" s="15"/>
      <c r="X124" s="15" t="s">
        <v>926</v>
      </c>
      <c r="Y124" s="51" t="s">
        <v>533</v>
      </c>
      <c r="Z124" s="51">
        <v>0.60416147389306774</v>
      </c>
      <c r="AA124" s="51">
        <v>0.60416147389306774</v>
      </c>
      <c r="AB124" s="51">
        <v>22.83363151550293</v>
      </c>
      <c r="AC124" s="51">
        <v>4</v>
      </c>
      <c r="AD124" s="51" t="s">
        <v>534</v>
      </c>
      <c r="AE124" s="51" t="s">
        <v>254</v>
      </c>
      <c r="AF124" s="51">
        <v>0</v>
      </c>
      <c r="AG124" s="51">
        <v>14.373035430908203</v>
      </c>
      <c r="AH124" s="51">
        <v>488128.14811750653</v>
      </c>
      <c r="AI124" s="51">
        <v>221175.01333077953</v>
      </c>
    </row>
    <row r="125" spans="1:35" x14ac:dyDescent="0.2">
      <c r="A125" s="26">
        <v>122</v>
      </c>
      <c r="B125" s="43">
        <v>294</v>
      </c>
      <c r="C125" s="43" t="s">
        <v>47</v>
      </c>
      <c r="D125" s="43" t="s">
        <v>23</v>
      </c>
      <c r="E125" s="43" t="s">
        <v>24</v>
      </c>
      <c r="F125" s="43" t="s">
        <v>25</v>
      </c>
      <c r="G125" s="43" t="s">
        <v>44</v>
      </c>
      <c r="H125" s="43" t="s">
        <v>27</v>
      </c>
      <c r="I125" s="43" t="s">
        <v>27</v>
      </c>
      <c r="J125" s="96">
        <f t="shared" si="12"/>
        <v>6.25</v>
      </c>
      <c r="K125" s="96">
        <f t="shared" si="11"/>
        <v>0</v>
      </c>
      <c r="L125" s="43" t="s">
        <v>28</v>
      </c>
      <c r="M125" s="43" t="s">
        <v>29</v>
      </c>
      <c r="N125" s="43">
        <v>1</v>
      </c>
      <c r="O125" s="43">
        <v>1</v>
      </c>
      <c r="P125" s="43"/>
      <c r="Q125" s="43"/>
      <c r="R125" s="43"/>
      <c r="S125" s="43"/>
      <c r="T125" s="43"/>
      <c r="U125" s="43"/>
      <c r="V125" s="96">
        <f t="shared" si="13"/>
        <v>0</v>
      </c>
      <c r="W125" s="15"/>
      <c r="X125" s="15" t="s">
        <v>935</v>
      </c>
      <c r="Y125" s="51" t="s">
        <v>638</v>
      </c>
      <c r="Z125" s="51">
        <v>0.25537037968635573</v>
      </c>
      <c r="AA125" s="51">
        <v>0.25537037968635573</v>
      </c>
      <c r="AB125" s="51">
        <v>1.7751094102859497</v>
      </c>
      <c r="AC125" s="51">
        <v>8</v>
      </c>
      <c r="AD125" s="51" t="s">
        <v>361</v>
      </c>
      <c r="AE125" s="51" t="s">
        <v>568</v>
      </c>
      <c r="AF125" s="51">
        <v>2</v>
      </c>
      <c r="AG125" s="51">
        <v>0.89744722843170166</v>
      </c>
      <c r="AH125" s="51">
        <v>477510.47656132234</v>
      </c>
      <c r="AI125" s="51">
        <v>223305.353316216</v>
      </c>
    </row>
    <row r="126" spans="1:35" x14ac:dyDescent="0.2">
      <c r="A126" s="26">
        <v>123</v>
      </c>
      <c r="B126" s="43">
        <v>316</v>
      </c>
      <c r="C126" s="43" t="s">
        <v>47</v>
      </c>
      <c r="D126" s="43" t="s">
        <v>23</v>
      </c>
      <c r="E126" s="43" t="s">
        <v>24</v>
      </c>
      <c r="F126" s="43" t="s">
        <v>25</v>
      </c>
      <c r="G126" s="43" t="s">
        <v>40</v>
      </c>
      <c r="H126" s="43" t="s">
        <v>27</v>
      </c>
      <c r="I126" s="43" t="s">
        <v>27</v>
      </c>
      <c r="J126" s="96">
        <f t="shared" si="12"/>
        <v>6.25</v>
      </c>
      <c r="K126" s="96">
        <f t="shared" si="11"/>
        <v>0</v>
      </c>
      <c r="L126" s="43" t="s">
        <v>28</v>
      </c>
      <c r="M126" s="43" t="s">
        <v>29</v>
      </c>
      <c r="N126" s="43">
        <v>1</v>
      </c>
      <c r="O126" s="43">
        <v>1</v>
      </c>
      <c r="P126" s="43"/>
      <c r="Q126" s="43"/>
      <c r="R126" s="43"/>
      <c r="S126" s="43"/>
      <c r="T126" s="43"/>
      <c r="U126" s="43"/>
      <c r="V126" s="96">
        <f t="shared" si="13"/>
        <v>0</v>
      </c>
      <c r="W126" s="15"/>
      <c r="X126" s="15" t="s">
        <v>938</v>
      </c>
      <c r="Y126" s="51" t="s">
        <v>675</v>
      </c>
      <c r="Z126" s="51">
        <v>0.32097336053848263</v>
      </c>
      <c r="AA126" s="51">
        <v>0.32097336053848263</v>
      </c>
      <c r="AB126" s="51">
        <v>7.414858341217041</v>
      </c>
      <c r="AC126" s="51">
        <v>5</v>
      </c>
      <c r="AD126" s="51" t="s">
        <v>676</v>
      </c>
      <c r="AE126" s="51" t="s">
        <v>568</v>
      </c>
      <c r="AF126" s="51">
        <v>2</v>
      </c>
      <c r="AG126" s="51">
        <v>1.4333130121231079</v>
      </c>
      <c r="AH126" s="51">
        <v>471512.28684314195</v>
      </c>
      <c r="AI126" s="51">
        <v>216495.43819291715</v>
      </c>
    </row>
    <row r="127" spans="1:35" x14ac:dyDescent="0.2">
      <c r="A127" s="26">
        <v>124</v>
      </c>
      <c r="B127" s="43">
        <v>318</v>
      </c>
      <c r="C127" s="43" t="s">
        <v>47</v>
      </c>
      <c r="D127" s="43" t="s">
        <v>23</v>
      </c>
      <c r="E127" s="43" t="s">
        <v>24</v>
      </c>
      <c r="F127" s="43" t="s">
        <v>25</v>
      </c>
      <c r="G127" s="43" t="s">
        <v>58</v>
      </c>
      <c r="H127" s="43" t="s">
        <v>27</v>
      </c>
      <c r="I127" s="43" t="s">
        <v>27</v>
      </c>
      <c r="J127" s="96">
        <f t="shared" si="12"/>
        <v>6.25</v>
      </c>
      <c r="K127" s="96">
        <f t="shared" si="11"/>
        <v>0</v>
      </c>
      <c r="L127" s="43" t="s">
        <v>28</v>
      </c>
      <c r="M127" s="43" t="s">
        <v>29</v>
      </c>
      <c r="N127" s="43">
        <v>1</v>
      </c>
      <c r="O127" s="43">
        <v>1</v>
      </c>
      <c r="P127" s="43"/>
      <c r="Q127" s="43"/>
      <c r="R127" s="43"/>
      <c r="S127" s="43"/>
      <c r="T127" s="43"/>
      <c r="U127" s="43"/>
      <c r="V127" s="96">
        <f t="shared" si="13"/>
        <v>0</v>
      </c>
      <c r="W127" s="15"/>
      <c r="X127" s="15" t="s">
        <v>939</v>
      </c>
      <c r="Y127" s="51" t="s">
        <v>679</v>
      </c>
      <c r="Z127" s="51">
        <v>0.50424015270706024</v>
      </c>
      <c r="AA127" s="51">
        <v>0.50424015270706024</v>
      </c>
      <c r="AB127" s="51">
        <v>13.247154235839844</v>
      </c>
      <c r="AC127" s="51">
        <v>5</v>
      </c>
      <c r="AD127" s="51" t="s">
        <v>680</v>
      </c>
      <c r="AE127" s="51" t="s">
        <v>568</v>
      </c>
      <c r="AF127" s="51">
        <v>0</v>
      </c>
      <c r="AG127" s="51">
        <v>1.5303529500961304</v>
      </c>
      <c r="AH127" s="51">
        <v>472161.23402881803</v>
      </c>
      <c r="AI127" s="51">
        <v>216325.29028093815</v>
      </c>
    </row>
    <row r="128" spans="1:35" x14ac:dyDescent="0.2">
      <c r="A128" s="26">
        <v>125</v>
      </c>
      <c r="B128" s="43">
        <v>321</v>
      </c>
      <c r="C128" s="43" t="s">
        <v>47</v>
      </c>
      <c r="D128" s="43" t="s">
        <v>23</v>
      </c>
      <c r="E128" s="43" t="s">
        <v>24</v>
      </c>
      <c r="F128" s="43" t="s">
        <v>25</v>
      </c>
      <c r="G128" s="43" t="s">
        <v>26</v>
      </c>
      <c r="H128" s="43" t="s">
        <v>27</v>
      </c>
      <c r="I128" s="43" t="s">
        <v>27</v>
      </c>
      <c r="J128" s="96">
        <f t="shared" si="12"/>
        <v>6.25</v>
      </c>
      <c r="K128" s="96">
        <f t="shared" si="11"/>
        <v>0</v>
      </c>
      <c r="L128" s="43" t="s">
        <v>28</v>
      </c>
      <c r="M128" s="43" t="s">
        <v>29</v>
      </c>
      <c r="N128" s="43">
        <v>1</v>
      </c>
      <c r="O128" s="43">
        <v>1</v>
      </c>
      <c r="P128" s="43"/>
      <c r="Q128" s="43"/>
      <c r="R128" s="43"/>
      <c r="S128" s="43"/>
      <c r="T128" s="43"/>
      <c r="U128" s="43"/>
      <c r="V128" s="96">
        <f t="shared" si="13"/>
        <v>0</v>
      </c>
      <c r="W128" s="15"/>
      <c r="X128" s="15" t="s">
        <v>940</v>
      </c>
      <c r="Y128" s="51" t="s">
        <v>684</v>
      </c>
      <c r="Z128" s="51">
        <v>0.31077266454696639</v>
      </c>
      <c r="AA128" s="51">
        <v>0.31077266454696639</v>
      </c>
      <c r="AB128" s="51">
        <v>2.6414937973022461</v>
      </c>
      <c r="AC128" s="51">
        <v>7</v>
      </c>
      <c r="AD128" s="51" t="s">
        <v>685</v>
      </c>
      <c r="AE128" s="51" t="s">
        <v>568</v>
      </c>
      <c r="AF128" s="51">
        <v>2</v>
      </c>
      <c r="AG128" s="51">
        <v>1.310089111328125</v>
      </c>
      <c r="AH128" s="51">
        <v>475751.49060423364</v>
      </c>
      <c r="AI128" s="51">
        <v>216341.52730869755</v>
      </c>
    </row>
    <row r="129" spans="1:35" x14ac:dyDescent="0.2">
      <c r="A129" s="26">
        <v>126</v>
      </c>
      <c r="B129" s="43">
        <v>327</v>
      </c>
      <c r="C129" s="43" t="s">
        <v>47</v>
      </c>
      <c r="D129" s="43" t="s">
        <v>23</v>
      </c>
      <c r="E129" s="43" t="s">
        <v>24</v>
      </c>
      <c r="F129" s="43" t="s">
        <v>25</v>
      </c>
      <c r="G129" s="43" t="s">
        <v>44</v>
      </c>
      <c r="H129" s="43" t="s">
        <v>27</v>
      </c>
      <c r="I129" s="43" t="s">
        <v>27</v>
      </c>
      <c r="J129" s="96">
        <f t="shared" si="12"/>
        <v>6.25</v>
      </c>
      <c r="K129" s="96">
        <f t="shared" si="11"/>
        <v>0</v>
      </c>
      <c r="L129" s="43" t="s">
        <v>28</v>
      </c>
      <c r="M129" s="43" t="s">
        <v>29</v>
      </c>
      <c r="N129" s="43">
        <v>1</v>
      </c>
      <c r="O129" s="43">
        <v>1</v>
      </c>
      <c r="P129" s="43"/>
      <c r="Q129" s="43"/>
      <c r="R129" s="43"/>
      <c r="S129" s="43"/>
      <c r="T129" s="43"/>
      <c r="U129" s="43"/>
      <c r="V129" s="96">
        <f t="shared" si="13"/>
        <v>0</v>
      </c>
      <c r="W129" s="15"/>
      <c r="X129" s="15" t="s">
        <v>944</v>
      </c>
      <c r="Y129" s="51" t="s">
        <v>696</v>
      </c>
      <c r="Z129" s="51">
        <v>0.34490666881663212</v>
      </c>
      <c r="AA129" s="51">
        <v>0.34490666881663212</v>
      </c>
      <c r="AB129" s="51">
        <v>5.6506686210632324</v>
      </c>
      <c r="AC129" s="51">
        <v>5</v>
      </c>
      <c r="AD129" s="51" t="s">
        <v>697</v>
      </c>
      <c r="AE129" s="51" t="s">
        <v>568</v>
      </c>
      <c r="AF129" s="51">
        <v>2</v>
      </c>
      <c r="AG129" s="51">
        <v>1.5606801509857178</v>
      </c>
      <c r="AH129" s="51">
        <v>477013.28476614394</v>
      </c>
      <c r="AI129" s="51">
        <v>215406.63025413718</v>
      </c>
    </row>
    <row r="130" spans="1:35" x14ac:dyDescent="0.2">
      <c r="A130" s="26">
        <v>127</v>
      </c>
      <c r="B130" s="43">
        <v>379</v>
      </c>
      <c r="C130" s="43" t="s">
        <v>47</v>
      </c>
      <c r="D130" s="43" t="s">
        <v>23</v>
      </c>
      <c r="E130" s="43" t="s">
        <v>24</v>
      </c>
      <c r="F130" s="43" t="s">
        <v>25</v>
      </c>
      <c r="G130" s="43" t="s">
        <v>40</v>
      </c>
      <c r="H130" s="43" t="s">
        <v>27</v>
      </c>
      <c r="I130" s="43" t="s">
        <v>27</v>
      </c>
      <c r="J130" s="96">
        <f t="shared" si="12"/>
        <v>6.25</v>
      </c>
      <c r="K130" s="96">
        <f t="shared" si="11"/>
        <v>0</v>
      </c>
      <c r="L130" s="43" t="s">
        <v>28</v>
      </c>
      <c r="M130" s="43" t="s">
        <v>29</v>
      </c>
      <c r="N130" s="43">
        <v>1</v>
      </c>
      <c r="O130" s="43">
        <v>1</v>
      </c>
      <c r="P130" s="43"/>
      <c r="Q130" s="43"/>
      <c r="R130" s="43"/>
      <c r="S130" s="43"/>
      <c r="T130" s="43"/>
      <c r="U130" s="43"/>
      <c r="V130" s="96">
        <f t="shared" si="13"/>
        <v>0</v>
      </c>
      <c r="W130" s="15"/>
      <c r="X130" s="15" t="s">
        <v>951</v>
      </c>
      <c r="Y130" s="51" t="s">
        <v>792</v>
      </c>
      <c r="Z130" s="51">
        <v>0.47179268121719392</v>
      </c>
      <c r="AA130" s="51">
        <v>0.47179268121719392</v>
      </c>
      <c r="AB130" s="51">
        <v>2.6529943943023682</v>
      </c>
      <c r="AC130" s="51">
        <v>7</v>
      </c>
      <c r="AD130" s="51" t="s">
        <v>793</v>
      </c>
      <c r="AE130" s="51" t="s">
        <v>568</v>
      </c>
      <c r="AF130" s="51">
        <v>2</v>
      </c>
      <c r="AG130" s="51">
        <v>1.4929044246673584</v>
      </c>
      <c r="AH130" s="51">
        <v>481801.38354871771</v>
      </c>
      <c r="AI130" s="51">
        <v>213084.48211852254</v>
      </c>
    </row>
    <row r="131" spans="1:35" x14ac:dyDescent="0.2">
      <c r="A131" s="26">
        <v>128</v>
      </c>
      <c r="B131" s="43">
        <v>381</v>
      </c>
      <c r="C131" s="43" t="s">
        <v>47</v>
      </c>
      <c r="D131" s="43" t="s">
        <v>23</v>
      </c>
      <c r="E131" s="43" t="s">
        <v>35</v>
      </c>
      <c r="F131" s="43" t="s">
        <v>25</v>
      </c>
      <c r="G131" s="43" t="s">
        <v>44</v>
      </c>
      <c r="H131" s="43" t="s">
        <v>36</v>
      </c>
      <c r="I131" s="43" t="s">
        <v>49</v>
      </c>
      <c r="J131" s="96">
        <f t="shared" si="12"/>
        <v>3</v>
      </c>
      <c r="K131" s="96">
        <f t="shared" si="11"/>
        <v>0</v>
      </c>
      <c r="L131" s="43" t="s">
        <v>28</v>
      </c>
      <c r="M131" s="43" t="s">
        <v>29</v>
      </c>
      <c r="N131" s="43">
        <v>1</v>
      </c>
      <c r="O131" s="43">
        <v>1</v>
      </c>
      <c r="P131" s="43" t="s">
        <v>47</v>
      </c>
      <c r="Q131" s="43" t="s">
        <v>34</v>
      </c>
      <c r="R131" s="43" t="s">
        <v>25</v>
      </c>
      <c r="S131" s="43" t="s">
        <v>44</v>
      </c>
      <c r="T131" s="43" t="s">
        <v>27</v>
      </c>
      <c r="U131" s="43" t="s">
        <v>49</v>
      </c>
      <c r="V131" s="96">
        <f t="shared" si="13"/>
        <v>3.75</v>
      </c>
      <c r="W131" s="15"/>
      <c r="X131" s="15" t="s">
        <v>952</v>
      </c>
      <c r="Y131" s="51" t="s">
        <v>796</v>
      </c>
      <c r="Z131" s="51">
        <v>0.31446750879287744</v>
      </c>
      <c r="AA131" s="51">
        <v>0.31446750879287744</v>
      </c>
      <c r="AB131" s="51">
        <v>2.6784241199493408</v>
      </c>
      <c r="AC131" s="51">
        <v>7</v>
      </c>
      <c r="AD131" s="51" t="s">
        <v>441</v>
      </c>
      <c r="AE131" s="51" t="s">
        <v>568</v>
      </c>
      <c r="AF131" s="51">
        <v>2</v>
      </c>
      <c r="AG131" s="51">
        <v>1.4346354007720947</v>
      </c>
      <c r="AH131" s="51">
        <v>481783.62908654497</v>
      </c>
      <c r="AI131" s="51">
        <v>213628.12444801169</v>
      </c>
    </row>
    <row r="132" spans="1:35" x14ac:dyDescent="0.2">
      <c r="A132" s="26">
        <v>129</v>
      </c>
      <c r="B132" s="43">
        <v>435</v>
      </c>
      <c r="C132" s="43" t="s">
        <v>47</v>
      </c>
      <c r="D132" s="43" t="s">
        <v>23</v>
      </c>
      <c r="E132" s="43" t="s">
        <v>35</v>
      </c>
      <c r="F132" s="43" t="s">
        <v>25</v>
      </c>
      <c r="G132" s="43" t="s">
        <v>58</v>
      </c>
      <c r="H132" s="43" t="s">
        <v>49</v>
      </c>
      <c r="I132" s="43" t="s">
        <v>36</v>
      </c>
      <c r="J132" s="96">
        <f t="shared" si="12"/>
        <v>3</v>
      </c>
      <c r="K132" s="96">
        <f t="shared" ref="K132:K163" si="14">IF(C132="D3-X1",1,0)</f>
        <v>0</v>
      </c>
      <c r="L132" s="43" t="s">
        <v>28</v>
      </c>
      <c r="M132" s="43" t="s">
        <v>39</v>
      </c>
      <c r="N132" s="43">
        <v>1</v>
      </c>
      <c r="O132" s="43">
        <v>0</v>
      </c>
      <c r="P132" s="43" t="s">
        <v>47</v>
      </c>
      <c r="Q132" s="43" t="s">
        <v>23</v>
      </c>
      <c r="R132" s="43" t="s">
        <v>25</v>
      </c>
      <c r="S132" s="43" t="s">
        <v>58</v>
      </c>
      <c r="T132" s="43" t="s">
        <v>49</v>
      </c>
      <c r="U132" s="43" t="s">
        <v>37</v>
      </c>
      <c r="V132" s="96">
        <f t="shared" si="13"/>
        <v>0.75</v>
      </c>
      <c r="W132" s="15"/>
      <c r="X132" s="15" t="s">
        <v>960</v>
      </c>
      <c r="Y132" s="51" t="s">
        <v>883</v>
      </c>
      <c r="Z132" s="51">
        <v>0.36327698707580564</v>
      </c>
      <c r="AA132" s="51">
        <v>0.36327698707580564</v>
      </c>
      <c r="AB132" s="51">
        <v>7.1272273063659668</v>
      </c>
      <c r="AC132" s="51">
        <v>5</v>
      </c>
      <c r="AD132" s="51" t="s">
        <v>884</v>
      </c>
      <c r="AE132" s="51" t="s">
        <v>799</v>
      </c>
      <c r="AF132" s="51">
        <v>2</v>
      </c>
      <c r="AG132" s="51">
        <v>1.4309877157211304</v>
      </c>
      <c r="AH132" s="51">
        <v>475233.5644150044</v>
      </c>
      <c r="AI132" s="51">
        <v>205825.05789572367</v>
      </c>
    </row>
    <row r="133" spans="1:35" x14ac:dyDescent="0.2">
      <c r="A133" s="26">
        <v>130</v>
      </c>
      <c r="B133" s="43">
        <v>439</v>
      </c>
      <c r="C133" s="43" t="s">
        <v>47</v>
      </c>
      <c r="D133" s="43" t="s">
        <v>23</v>
      </c>
      <c r="E133" s="43" t="s">
        <v>24</v>
      </c>
      <c r="F133" s="43" t="s">
        <v>25</v>
      </c>
      <c r="G133" s="43" t="s">
        <v>40</v>
      </c>
      <c r="H133" s="43" t="s">
        <v>49</v>
      </c>
      <c r="I133" s="43" t="s">
        <v>61</v>
      </c>
      <c r="J133" s="96">
        <f t="shared" si="12"/>
        <v>1.5</v>
      </c>
      <c r="K133" s="96">
        <f t="shared" si="14"/>
        <v>0</v>
      </c>
      <c r="L133" s="43" t="s">
        <v>28</v>
      </c>
      <c r="M133" s="43" t="s">
        <v>51</v>
      </c>
      <c r="N133" s="43">
        <v>1</v>
      </c>
      <c r="O133" s="43">
        <v>1</v>
      </c>
      <c r="P133" s="43"/>
      <c r="Q133" s="43"/>
      <c r="R133" s="43"/>
      <c r="S133" s="43"/>
      <c r="T133" s="43"/>
      <c r="U133" s="43"/>
      <c r="V133" s="96">
        <f t="shared" si="13"/>
        <v>0</v>
      </c>
      <c r="W133" s="15"/>
      <c r="X133" s="15" t="s">
        <v>959</v>
      </c>
      <c r="Y133" s="51" t="s">
        <v>889</v>
      </c>
      <c r="Z133" s="51"/>
      <c r="AA133" s="51"/>
      <c r="AB133" s="51">
        <v>29.448322296142578</v>
      </c>
      <c r="AC133" s="51">
        <v>4</v>
      </c>
      <c r="AD133" s="51" t="s">
        <v>890</v>
      </c>
      <c r="AE133" s="51" t="s">
        <v>799</v>
      </c>
      <c r="AF133" s="51">
        <v>0</v>
      </c>
      <c r="AG133" s="51">
        <v>2.3804163932800293</v>
      </c>
      <c r="AH133" s="51">
        <v>-1202186.7556105454</v>
      </c>
      <c r="AI133" s="51">
        <v>-16162747.200538078</v>
      </c>
    </row>
    <row r="134" spans="1:35" x14ac:dyDescent="0.2">
      <c r="A134" s="26">
        <v>131</v>
      </c>
      <c r="B134" s="43">
        <v>72</v>
      </c>
      <c r="C134" s="43" t="s">
        <v>43</v>
      </c>
      <c r="D134" s="43" t="s">
        <v>23</v>
      </c>
      <c r="E134" s="43" t="s">
        <v>24</v>
      </c>
      <c r="F134" s="43" t="s">
        <v>25</v>
      </c>
      <c r="G134" s="43" t="s">
        <v>58</v>
      </c>
      <c r="H134" s="43" t="s">
        <v>27</v>
      </c>
      <c r="I134" s="43" t="s">
        <v>27</v>
      </c>
      <c r="J134" s="96">
        <f t="shared" si="12"/>
        <v>6.25</v>
      </c>
      <c r="K134" s="96">
        <f t="shared" si="14"/>
        <v>0</v>
      </c>
      <c r="L134" s="43" t="s">
        <v>28</v>
      </c>
      <c r="M134" s="43" t="s">
        <v>78</v>
      </c>
      <c r="N134" s="43">
        <v>1</v>
      </c>
      <c r="O134" s="43">
        <v>1</v>
      </c>
      <c r="P134" s="43"/>
      <c r="Q134" s="43"/>
      <c r="R134" s="43"/>
      <c r="S134" s="43"/>
      <c r="T134" s="43"/>
      <c r="U134" s="43"/>
      <c r="V134" s="96">
        <f t="shared" si="13"/>
        <v>0</v>
      </c>
      <c r="W134" s="15"/>
      <c r="X134" s="15"/>
      <c r="Y134" s="51" t="s">
        <v>202</v>
      </c>
      <c r="Z134" s="51">
        <v>0.36534911870956432</v>
      </c>
      <c r="AA134" s="51">
        <v>0.36534911870956432</v>
      </c>
      <c r="AB134" s="51">
        <v>3.3238191604614258</v>
      </c>
      <c r="AC134" s="51">
        <v>6</v>
      </c>
      <c r="AD134" s="51" t="s">
        <v>203</v>
      </c>
      <c r="AE134" s="51" t="s">
        <v>32</v>
      </c>
      <c r="AF134" s="51">
        <v>2</v>
      </c>
      <c r="AG134" s="51">
        <v>1.469011664390564</v>
      </c>
      <c r="AH134" s="51">
        <v>469587.14964726585</v>
      </c>
      <c r="AI134" s="51">
        <v>226814.08126635358</v>
      </c>
    </row>
    <row r="135" spans="1:35" x14ac:dyDescent="0.2">
      <c r="A135" s="26">
        <v>132</v>
      </c>
      <c r="B135" s="43">
        <v>215</v>
      </c>
      <c r="C135" s="43" t="s">
        <v>43</v>
      </c>
      <c r="D135" s="43" t="s">
        <v>23</v>
      </c>
      <c r="E135" s="43" t="s">
        <v>24</v>
      </c>
      <c r="F135" s="43" t="s">
        <v>25</v>
      </c>
      <c r="G135" s="43" t="s">
        <v>58</v>
      </c>
      <c r="H135" s="43" t="s">
        <v>27</v>
      </c>
      <c r="I135" s="43" t="s">
        <v>27</v>
      </c>
      <c r="J135" s="96">
        <f t="shared" si="12"/>
        <v>6.25</v>
      </c>
      <c r="K135" s="96">
        <f t="shared" si="14"/>
        <v>0</v>
      </c>
      <c r="L135" s="43" t="s">
        <v>28</v>
      </c>
      <c r="M135" s="43" t="s">
        <v>417</v>
      </c>
      <c r="N135" s="43">
        <v>1</v>
      </c>
      <c r="O135" s="43">
        <v>1</v>
      </c>
      <c r="P135" s="43"/>
      <c r="Q135" s="43"/>
      <c r="R135" s="43"/>
      <c r="S135" s="43"/>
      <c r="T135" s="43"/>
      <c r="U135" s="43"/>
      <c r="V135" s="96">
        <f t="shared" si="13"/>
        <v>0</v>
      </c>
      <c r="W135" s="15"/>
      <c r="X135" s="15"/>
      <c r="Y135" s="51" t="s">
        <v>503</v>
      </c>
      <c r="Z135" s="51">
        <v>0.20816106557846079</v>
      </c>
      <c r="AA135" s="51">
        <v>0.20816106557846079</v>
      </c>
      <c r="AB135" s="51">
        <v>4.2321901321411133</v>
      </c>
      <c r="AC135" s="51">
        <v>6</v>
      </c>
      <c r="AD135" s="51" t="s">
        <v>504</v>
      </c>
      <c r="AE135" s="51" t="s">
        <v>254</v>
      </c>
      <c r="AF135" s="51">
        <v>2</v>
      </c>
      <c r="AG135" s="51">
        <v>1.5163427591323853</v>
      </c>
      <c r="AH135" s="51">
        <v>487129.03605769324</v>
      </c>
      <c r="AI135" s="51">
        <v>215919.13781888521</v>
      </c>
    </row>
    <row r="136" spans="1:35" x14ac:dyDescent="0.2">
      <c r="A136" s="26">
        <v>133</v>
      </c>
      <c r="B136" s="43">
        <v>260</v>
      </c>
      <c r="C136" s="43" t="s">
        <v>43</v>
      </c>
      <c r="D136" s="43" t="s">
        <v>23</v>
      </c>
      <c r="E136" s="43" t="s">
        <v>24</v>
      </c>
      <c r="F136" s="43" t="s">
        <v>25</v>
      </c>
      <c r="G136" s="43" t="s">
        <v>58</v>
      </c>
      <c r="H136" s="43" t="s">
        <v>27</v>
      </c>
      <c r="I136" s="43" t="s">
        <v>27</v>
      </c>
      <c r="J136" s="96">
        <f t="shared" si="12"/>
        <v>6.25</v>
      </c>
      <c r="K136" s="96">
        <f t="shared" si="14"/>
        <v>0</v>
      </c>
      <c r="L136" s="43" t="s">
        <v>28</v>
      </c>
      <c r="M136" s="43" t="s">
        <v>29</v>
      </c>
      <c r="N136" s="43">
        <v>1</v>
      </c>
      <c r="O136" s="43">
        <v>1</v>
      </c>
      <c r="P136" s="43"/>
      <c r="Q136" s="43"/>
      <c r="R136" s="43"/>
      <c r="S136" s="43"/>
      <c r="T136" s="43"/>
      <c r="U136" s="43"/>
      <c r="V136" s="96">
        <f t="shared" si="13"/>
        <v>0</v>
      </c>
      <c r="W136" s="15"/>
      <c r="X136" s="15"/>
      <c r="Y136" s="51" t="s">
        <v>588</v>
      </c>
      <c r="Z136" s="51">
        <v>0.2599265432357788</v>
      </c>
      <c r="AA136" s="51">
        <v>0.2599265432357788</v>
      </c>
      <c r="AB136" s="51">
        <v>2.2237362861633301</v>
      </c>
      <c r="AC136" s="51">
        <v>7</v>
      </c>
      <c r="AD136" s="51" t="s">
        <v>589</v>
      </c>
      <c r="AE136" s="51" t="s">
        <v>568</v>
      </c>
      <c r="AF136" s="51">
        <v>2</v>
      </c>
      <c r="AG136" s="51">
        <v>1.13740074634552</v>
      </c>
      <c r="AH136" s="51">
        <v>479575.83969173126</v>
      </c>
      <c r="AI136" s="51">
        <v>228359.10471948437</v>
      </c>
    </row>
    <row r="137" spans="1:35" x14ac:dyDescent="0.2">
      <c r="A137" s="26">
        <v>134</v>
      </c>
      <c r="B137" s="43">
        <v>287</v>
      </c>
      <c r="C137" s="43" t="s">
        <v>43</v>
      </c>
      <c r="D137" s="43" t="s">
        <v>23</v>
      </c>
      <c r="E137" s="43" t="s">
        <v>24</v>
      </c>
      <c r="F137" s="43" t="s">
        <v>25</v>
      </c>
      <c r="G137" s="43" t="s">
        <v>44</v>
      </c>
      <c r="H137" s="43" t="s">
        <v>27</v>
      </c>
      <c r="I137" s="43" t="s">
        <v>27</v>
      </c>
      <c r="J137" s="96">
        <f t="shared" si="12"/>
        <v>6.25</v>
      </c>
      <c r="K137" s="96">
        <f t="shared" si="14"/>
        <v>0</v>
      </c>
      <c r="L137" s="43" t="s">
        <v>28</v>
      </c>
      <c r="M137" s="43" t="s">
        <v>29</v>
      </c>
      <c r="N137" s="43">
        <v>1</v>
      </c>
      <c r="O137" s="43">
        <v>1</v>
      </c>
      <c r="P137" s="43"/>
      <c r="Q137" s="43"/>
      <c r="R137" s="43"/>
      <c r="S137" s="43"/>
      <c r="T137" s="43"/>
      <c r="U137" s="43"/>
      <c r="V137" s="96">
        <f t="shared" si="13"/>
        <v>0</v>
      </c>
      <c r="W137" s="15"/>
      <c r="X137" s="15"/>
      <c r="Y137" s="51" t="s">
        <v>627</v>
      </c>
      <c r="Z137" s="51">
        <v>0.44612183570861802</v>
      </c>
      <c r="AA137" s="51">
        <v>0.44612183570861802</v>
      </c>
      <c r="AB137" s="51">
        <v>1.5677915811538696</v>
      </c>
      <c r="AC137" s="51">
        <v>8</v>
      </c>
      <c r="AD137" s="51" t="s">
        <v>346</v>
      </c>
      <c r="AE137" s="51" t="s">
        <v>568</v>
      </c>
      <c r="AF137" s="51">
        <v>2</v>
      </c>
      <c r="AG137" s="51">
        <v>0.95240992307662964</v>
      </c>
      <c r="AH137" s="51">
        <v>480483.2766046304</v>
      </c>
      <c r="AI137" s="51">
        <v>226158.90480846277</v>
      </c>
    </row>
    <row r="138" spans="1:35" x14ac:dyDescent="0.2">
      <c r="A138" s="26">
        <v>135</v>
      </c>
      <c r="B138" s="43">
        <v>303</v>
      </c>
      <c r="C138" s="43" t="s">
        <v>43</v>
      </c>
      <c r="D138" s="43" t="s">
        <v>23</v>
      </c>
      <c r="E138" s="43" t="s">
        <v>24</v>
      </c>
      <c r="F138" s="43" t="s">
        <v>25</v>
      </c>
      <c r="G138" s="43" t="s">
        <v>26</v>
      </c>
      <c r="H138" s="43" t="s">
        <v>27</v>
      </c>
      <c r="I138" s="43" t="s">
        <v>27</v>
      </c>
      <c r="J138" s="96">
        <f t="shared" si="12"/>
        <v>6.25</v>
      </c>
      <c r="K138" s="96">
        <f t="shared" si="14"/>
        <v>0</v>
      </c>
      <c r="L138" s="43" t="s">
        <v>28</v>
      </c>
      <c r="M138" s="43" t="s">
        <v>29</v>
      </c>
      <c r="N138" s="43">
        <v>1</v>
      </c>
      <c r="O138" s="43">
        <v>1</v>
      </c>
      <c r="P138" s="43"/>
      <c r="Q138" s="43"/>
      <c r="R138" s="43"/>
      <c r="S138" s="43"/>
      <c r="T138" s="43"/>
      <c r="U138" s="43"/>
      <c r="V138" s="96">
        <f t="shared" si="13"/>
        <v>0</v>
      </c>
      <c r="W138" s="15"/>
      <c r="X138" s="15"/>
      <c r="Y138" s="51" t="s">
        <v>651</v>
      </c>
      <c r="Z138" s="51">
        <v>0.20522417426109316</v>
      </c>
      <c r="AA138" s="51">
        <v>0.20522417426109316</v>
      </c>
      <c r="AB138" s="51">
        <v>1.6305083036422729</v>
      </c>
      <c r="AC138" s="51">
        <v>10</v>
      </c>
      <c r="AD138" s="51" t="s">
        <v>384</v>
      </c>
      <c r="AE138" s="51" t="s">
        <v>568</v>
      </c>
      <c r="AF138" s="51">
        <v>2</v>
      </c>
      <c r="AG138" s="51">
        <v>0.88671433925628662</v>
      </c>
      <c r="AH138" s="51">
        <v>480569.36818130407</v>
      </c>
      <c r="AI138" s="51">
        <v>221917.50283996246</v>
      </c>
    </row>
    <row r="139" spans="1:35" x14ac:dyDescent="0.2">
      <c r="A139" s="26">
        <v>136</v>
      </c>
      <c r="B139" s="43">
        <v>371</v>
      </c>
      <c r="C139" s="43" t="s">
        <v>43</v>
      </c>
      <c r="D139" s="43" t="s">
        <v>23</v>
      </c>
      <c r="E139" s="43" t="s">
        <v>24</v>
      </c>
      <c r="F139" s="43" t="s">
        <v>25</v>
      </c>
      <c r="G139" s="43" t="s">
        <v>44</v>
      </c>
      <c r="H139" s="43" t="s">
        <v>27</v>
      </c>
      <c r="I139" s="43" t="s">
        <v>27</v>
      </c>
      <c r="J139" s="96">
        <f t="shared" si="12"/>
        <v>6.25</v>
      </c>
      <c r="K139" s="96">
        <f t="shared" si="14"/>
        <v>0</v>
      </c>
      <c r="L139" s="43" t="s">
        <v>28</v>
      </c>
      <c r="M139" s="43" t="s">
        <v>29</v>
      </c>
      <c r="N139" s="43">
        <v>1</v>
      </c>
      <c r="O139" s="43">
        <v>1</v>
      </c>
      <c r="P139" s="43"/>
      <c r="Q139" s="43"/>
      <c r="R139" s="43"/>
      <c r="S139" s="43"/>
      <c r="T139" s="43"/>
      <c r="U139" s="43"/>
      <c r="V139" s="96">
        <f t="shared" si="13"/>
        <v>0</v>
      </c>
      <c r="W139" s="15"/>
      <c r="X139" s="15"/>
      <c r="Y139" s="51" t="s">
        <v>776</v>
      </c>
      <c r="Z139" s="51">
        <v>0.61995825058584242</v>
      </c>
      <c r="AA139" s="51">
        <v>0.61995825058584242</v>
      </c>
      <c r="AB139" s="51">
        <v>2.133803129196167</v>
      </c>
      <c r="AC139" s="51">
        <v>8</v>
      </c>
      <c r="AD139" s="51" t="s">
        <v>777</v>
      </c>
      <c r="AE139" s="51" t="s">
        <v>568</v>
      </c>
      <c r="AF139" s="51">
        <v>2</v>
      </c>
      <c r="AG139" s="51">
        <v>1.3243386745452881</v>
      </c>
      <c r="AH139" s="51">
        <v>482174.27511237218</v>
      </c>
      <c r="AI139" s="51">
        <v>209525.28403177045</v>
      </c>
    </row>
    <row r="140" spans="1:35" x14ac:dyDescent="0.2">
      <c r="A140" s="26">
        <v>137</v>
      </c>
      <c r="B140" s="43">
        <v>217</v>
      </c>
      <c r="C140" s="43" t="s">
        <v>192</v>
      </c>
      <c r="D140" s="43" t="s">
        <v>23</v>
      </c>
      <c r="E140" s="43" t="s">
        <v>24</v>
      </c>
      <c r="F140" s="43" t="s">
        <v>25</v>
      </c>
      <c r="G140" s="43" t="s">
        <v>40</v>
      </c>
      <c r="H140" s="43" t="s">
        <v>27</v>
      </c>
      <c r="I140" s="43" t="s">
        <v>49</v>
      </c>
      <c r="J140" s="96">
        <f t="shared" si="12"/>
        <v>3.75</v>
      </c>
      <c r="K140" s="96">
        <f t="shared" si="14"/>
        <v>0</v>
      </c>
      <c r="L140" s="43" t="s">
        <v>28</v>
      </c>
      <c r="M140" s="43" t="s">
        <v>39</v>
      </c>
      <c r="N140" s="43">
        <v>1</v>
      </c>
      <c r="O140" s="43">
        <v>0</v>
      </c>
      <c r="P140" s="43"/>
      <c r="Q140" s="43"/>
      <c r="R140" s="43"/>
      <c r="S140" s="43"/>
      <c r="T140" s="43"/>
      <c r="U140" s="43"/>
      <c r="V140" s="96">
        <f t="shared" si="13"/>
        <v>0</v>
      </c>
      <c r="W140" s="15"/>
      <c r="X140" s="15"/>
      <c r="Y140" s="51" t="s">
        <v>507</v>
      </c>
      <c r="Z140" s="51">
        <v>0.2057690095901489</v>
      </c>
      <c r="AA140" s="51">
        <v>0.2057690095901489</v>
      </c>
      <c r="AB140" s="51">
        <v>1.7609003782272339</v>
      </c>
      <c r="AC140" s="51">
        <v>9</v>
      </c>
      <c r="AD140" s="51" t="s">
        <v>508</v>
      </c>
      <c r="AE140" s="51" t="s">
        <v>254</v>
      </c>
      <c r="AF140" s="51">
        <v>2</v>
      </c>
      <c r="AG140" s="51">
        <v>0.91863936185836792</v>
      </c>
      <c r="AH140" s="51">
        <v>488987.116418258</v>
      </c>
      <c r="AI140" s="51">
        <v>213887.63203485095</v>
      </c>
    </row>
    <row r="141" spans="1:35" x14ac:dyDescent="0.2">
      <c r="A141" s="26">
        <v>138</v>
      </c>
      <c r="B141" s="43">
        <v>218</v>
      </c>
      <c r="C141" s="43" t="s">
        <v>192</v>
      </c>
      <c r="D141" s="43" t="s">
        <v>23</v>
      </c>
      <c r="E141" s="43" t="s">
        <v>24</v>
      </c>
      <c r="F141" s="43" t="s">
        <v>25</v>
      </c>
      <c r="G141" s="43" t="s">
        <v>40</v>
      </c>
      <c r="H141" s="43" t="s">
        <v>27</v>
      </c>
      <c r="I141" s="43" t="s">
        <v>49</v>
      </c>
      <c r="J141" s="96">
        <f t="shared" si="12"/>
        <v>3.75</v>
      </c>
      <c r="K141" s="96">
        <f t="shared" si="14"/>
        <v>0</v>
      </c>
      <c r="L141" s="43" t="s">
        <v>135</v>
      </c>
      <c r="M141" s="43" t="s">
        <v>29</v>
      </c>
      <c r="N141" s="43">
        <v>1</v>
      </c>
      <c r="O141" s="43">
        <v>1</v>
      </c>
      <c r="P141" s="43"/>
      <c r="Q141" s="43"/>
      <c r="R141" s="43"/>
      <c r="S141" s="43"/>
      <c r="T141" s="43"/>
      <c r="U141" s="43"/>
      <c r="V141" s="96">
        <f t="shared" si="13"/>
        <v>0</v>
      </c>
      <c r="W141" s="15"/>
      <c r="X141" s="15"/>
      <c r="Y141" s="51" t="s">
        <v>509</v>
      </c>
      <c r="Z141" s="51">
        <v>0.16822310328483595</v>
      </c>
      <c r="AA141" s="51">
        <v>0.16822310328483595</v>
      </c>
      <c r="AB141" s="51">
        <v>2.2269210815429687</v>
      </c>
      <c r="AC141" s="51">
        <v>7</v>
      </c>
      <c r="AD141" s="51" t="s">
        <v>510</v>
      </c>
      <c r="AE141" s="51" t="s">
        <v>254</v>
      </c>
      <c r="AF141" s="51">
        <v>2</v>
      </c>
      <c r="AG141" s="51">
        <v>1.0638562440872192</v>
      </c>
      <c r="AH141" s="51">
        <v>487083.71863127925</v>
      </c>
      <c r="AI141" s="51">
        <v>214258.81012585817</v>
      </c>
    </row>
    <row r="142" spans="1:35" x14ac:dyDescent="0.2">
      <c r="A142" s="26">
        <v>139</v>
      </c>
      <c r="B142" s="43">
        <v>220</v>
      </c>
      <c r="C142" s="43" t="s">
        <v>192</v>
      </c>
      <c r="D142" s="43" t="s">
        <v>23</v>
      </c>
      <c r="E142" s="43" t="s">
        <v>24</v>
      </c>
      <c r="F142" s="43" t="s">
        <v>25</v>
      </c>
      <c r="G142" s="43" t="s">
        <v>26</v>
      </c>
      <c r="H142" s="43" t="s">
        <v>27</v>
      </c>
      <c r="I142" s="43" t="s">
        <v>49</v>
      </c>
      <c r="J142" s="96">
        <f t="shared" si="12"/>
        <v>3.75</v>
      </c>
      <c r="K142" s="96">
        <f t="shared" si="14"/>
        <v>0</v>
      </c>
      <c r="L142" s="43" t="s">
        <v>28</v>
      </c>
      <c r="M142" s="43" t="s">
        <v>29</v>
      </c>
      <c r="N142" s="43">
        <v>1</v>
      </c>
      <c r="O142" s="43">
        <v>1</v>
      </c>
      <c r="P142" s="43"/>
      <c r="Q142" s="43"/>
      <c r="R142" s="43"/>
      <c r="S142" s="43"/>
      <c r="T142" s="43"/>
      <c r="U142" s="43"/>
      <c r="V142" s="96">
        <f t="shared" si="13"/>
        <v>0</v>
      </c>
      <c r="W142" s="15"/>
      <c r="X142" s="15"/>
      <c r="Y142" s="51" t="s">
        <v>513</v>
      </c>
      <c r="Z142" s="51">
        <v>0.45690847730303497</v>
      </c>
      <c r="AA142" s="51">
        <v>0.45690847730303497</v>
      </c>
      <c r="AB142" s="51">
        <v>2.6378798484802246</v>
      </c>
      <c r="AC142" s="51">
        <v>6</v>
      </c>
      <c r="AD142" s="51" t="s">
        <v>514</v>
      </c>
      <c r="AE142" s="51" t="s">
        <v>254</v>
      </c>
      <c r="AF142" s="51">
        <v>2</v>
      </c>
      <c r="AG142" s="51">
        <v>1.5558143854141235</v>
      </c>
      <c r="AH142" s="51">
        <v>487185.0570249274</v>
      </c>
      <c r="AI142" s="51">
        <v>215895.85513693214</v>
      </c>
    </row>
    <row r="143" spans="1:35" x14ac:dyDescent="0.2">
      <c r="A143" s="26">
        <v>140</v>
      </c>
      <c r="B143" s="43">
        <v>228</v>
      </c>
      <c r="C143" s="43" t="s">
        <v>192</v>
      </c>
      <c r="D143" s="43" t="s">
        <v>23</v>
      </c>
      <c r="E143" s="43" t="s">
        <v>24</v>
      </c>
      <c r="F143" s="43" t="s">
        <v>25</v>
      </c>
      <c r="G143" s="43" t="s">
        <v>26</v>
      </c>
      <c r="H143" s="43" t="s">
        <v>27</v>
      </c>
      <c r="I143" s="43" t="s">
        <v>49</v>
      </c>
      <c r="J143" s="96">
        <f t="shared" si="12"/>
        <v>3.75</v>
      </c>
      <c r="K143" s="96">
        <f t="shared" si="14"/>
        <v>0</v>
      </c>
      <c r="L143" s="43" t="s">
        <v>28</v>
      </c>
      <c r="M143" s="43" t="s">
        <v>29</v>
      </c>
      <c r="N143" s="43">
        <v>1</v>
      </c>
      <c r="O143" s="43">
        <v>1</v>
      </c>
      <c r="P143" s="43"/>
      <c r="Q143" s="43"/>
      <c r="R143" s="43"/>
      <c r="S143" s="43"/>
      <c r="T143" s="43"/>
      <c r="U143" s="43"/>
      <c r="V143" s="96">
        <f t="shared" si="13"/>
        <v>0</v>
      </c>
      <c r="W143" s="15"/>
      <c r="X143" s="15"/>
      <c r="Y143" s="51" t="s">
        <v>528</v>
      </c>
      <c r="Z143" s="51">
        <v>0.73538056373596139</v>
      </c>
      <c r="AA143" s="51">
        <v>0.73538056373596139</v>
      </c>
      <c r="AB143" s="51">
        <v>3.2374043464660645</v>
      </c>
      <c r="AC143" s="51">
        <v>5</v>
      </c>
      <c r="AD143" s="51" t="s">
        <v>529</v>
      </c>
      <c r="AE143" s="51" t="s">
        <v>254</v>
      </c>
      <c r="AF143" s="51">
        <v>2</v>
      </c>
      <c r="AG143" s="51">
        <v>1.4890884160995483</v>
      </c>
      <c r="AH143" s="51">
        <v>487567.16197006416</v>
      </c>
      <c r="AI143" s="51">
        <v>221486.37913720473</v>
      </c>
    </row>
    <row r="144" spans="1:35" x14ac:dyDescent="0.2">
      <c r="A144" s="26">
        <v>141</v>
      </c>
      <c r="B144" s="43">
        <v>241</v>
      </c>
      <c r="C144" s="43" t="s">
        <v>192</v>
      </c>
      <c r="D144" s="43" t="s">
        <v>23</v>
      </c>
      <c r="E144" s="43" t="s">
        <v>24</v>
      </c>
      <c r="F144" s="43" t="s">
        <v>25</v>
      </c>
      <c r="G144" s="43" t="s">
        <v>44</v>
      </c>
      <c r="H144" s="43" t="s">
        <v>27</v>
      </c>
      <c r="I144" s="43" t="s">
        <v>49</v>
      </c>
      <c r="J144" s="96">
        <f t="shared" si="12"/>
        <v>3.75</v>
      </c>
      <c r="K144" s="96">
        <f t="shared" si="14"/>
        <v>0</v>
      </c>
      <c r="L144" s="43" t="s">
        <v>28</v>
      </c>
      <c r="M144" s="43" t="s">
        <v>29</v>
      </c>
      <c r="N144" s="43">
        <v>1</v>
      </c>
      <c r="O144" s="43">
        <v>1</v>
      </c>
      <c r="P144" s="43"/>
      <c r="Q144" s="43"/>
      <c r="R144" s="43"/>
      <c r="S144" s="43"/>
      <c r="T144" s="43"/>
      <c r="U144" s="43"/>
      <c r="V144" s="96">
        <f t="shared" si="13"/>
        <v>0</v>
      </c>
      <c r="W144" s="15"/>
      <c r="X144" s="15"/>
      <c r="Y144" s="51" t="s">
        <v>552</v>
      </c>
      <c r="Z144" s="51">
        <v>0.51999076366424579</v>
      </c>
      <c r="AA144" s="51">
        <v>0.51999076366424579</v>
      </c>
      <c r="AB144" s="51">
        <v>2.1574926376342773</v>
      </c>
      <c r="AC144" s="51">
        <v>7</v>
      </c>
      <c r="AD144" s="51" t="s">
        <v>553</v>
      </c>
      <c r="AE144" s="51" t="s">
        <v>254</v>
      </c>
      <c r="AF144" s="51">
        <v>2</v>
      </c>
      <c r="AG144" s="51">
        <v>1.122844934463501</v>
      </c>
      <c r="AH144" s="51">
        <v>489016.63079131872</v>
      </c>
      <c r="AI144" s="51">
        <v>222215.18823938075</v>
      </c>
    </row>
    <row r="145" spans="1:35" x14ac:dyDescent="0.2">
      <c r="A145" s="26">
        <v>142</v>
      </c>
      <c r="B145" s="43">
        <v>257</v>
      </c>
      <c r="C145" s="43" t="s">
        <v>192</v>
      </c>
      <c r="D145" s="43" t="s">
        <v>23</v>
      </c>
      <c r="E145" s="43" t="s">
        <v>24</v>
      </c>
      <c r="F145" s="43" t="s">
        <v>25</v>
      </c>
      <c r="G145" s="43" t="s">
        <v>40</v>
      </c>
      <c r="H145" s="43" t="s">
        <v>27</v>
      </c>
      <c r="I145" s="43" t="s">
        <v>49</v>
      </c>
      <c r="J145" s="96">
        <f t="shared" si="12"/>
        <v>3.75</v>
      </c>
      <c r="K145" s="96">
        <f t="shared" si="14"/>
        <v>0</v>
      </c>
      <c r="L145" s="43" t="s">
        <v>28</v>
      </c>
      <c r="M145" s="43" t="s">
        <v>29</v>
      </c>
      <c r="N145" s="43">
        <v>1</v>
      </c>
      <c r="O145" s="43">
        <v>1</v>
      </c>
      <c r="P145" s="43"/>
      <c r="Q145" s="43"/>
      <c r="R145" s="43"/>
      <c r="S145" s="43"/>
      <c r="T145" s="43"/>
      <c r="U145" s="43"/>
      <c r="V145" s="96">
        <f t="shared" si="13"/>
        <v>0</v>
      </c>
      <c r="W145" s="15"/>
      <c r="X145" s="15"/>
      <c r="Y145" s="51" t="s">
        <v>583</v>
      </c>
      <c r="Z145" s="51">
        <v>0.24909351468086258</v>
      </c>
      <c r="AA145" s="51">
        <v>0.24909351468086258</v>
      </c>
      <c r="AB145" s="51">
        <v>3.0624961853027344</v>
      </c>
      <c r="AC145" s="51">
        <v>6</v>
      </c>
      <c r="AD145" s="51" t="s">
        <v>279</v>
      </c>
      <c r="AE145" s="51" t="s">
        <v>568</v>
      </c>
      <c r="AF145" s="51">
        <v>2</v>
      </c>
      <c r="AG145" s="51">
        <v>1.8356822729110718</v>
      </c>
      <c r="AH145" s="51">
        <v>479963.13910599187</v>
      </c>
      <c r="AI145" s="51">
        <v>227460.68295092948</v>
      </c>
    </row>
    <row r="146" spans="1:35" x14ac:dyDescent="0.2">
      <c r="A146" s="26">
        <v>143</v>
      </c>
      <c r="B146" s="43">
        <v>279</v>
      </c>
      <c r="C146" s="43" t="s">
        <v>192</v>
      </c>
      <c r="D146" s="43" t="s">
        <v>23</v>
      </c>
      <c r="E146" s="43" t="s">
        <v>24</v>
      </c>
      <c r="F146" s="43" t="s">
        <v>25</v>
      </c>
      <c r="G146" s="43" t="s">
        <v>58</v>
      </c>
      <c r="H146" s="43" t="s">
        <v>27</v>
      </c>
      <c r="I146" s="43" t="s">
        <v>49</v>
      </c>
      <c r="J146" s="96">
        <f t="shared" si="12"/>
        <v>3.75</v>
      </c>
      <c r="K146" s="96">
        <f t="shared" si="14"/>
        <v>0</v>
      </c>
      <c r="L146" s="43" t="s">
        <v>28</v>
      </c>
      <c r="M146" s="43" t="s">
        <v>29</v>
      </c>
      <c r="N146" s="43">
        <v>1</v>
      </c>
      <c r="O146" s="43">
        <v>1</v>
      </c>
      <c r="P146" s="43"/>
      <c r="Q146" s="43"/>
      <c r="R146" s="43"/>
      <c r="S146" s="43"/>
      <c r="T146" s="43"/>
      <c r="U146" s="43"/>
      <c r="V146" s="96">
        <f t="shared" si="13"/>
        <v>0</v>
      </c>
      <c r="W146" s="15"/>
      <c r="X146" s="15"/>
      <c r="Y146" s="51" t="s">
        <v>616</v>
      </c>
      <c r="Z146" s="51">
        <v>0.7159702491760257</v>
      </c>
      <c r="AA146" s="51">
        <v>0.7159702491760257</v>
      </c>
      <c r="AB146" s="51">
        <v>9.2290935516357422</v>
      </c>
      <c r="AC146" s="51">
        <v>4</v>
      </c>
      <c r="AD146" s="51" t="s">
        <v>330</v>
      </c>
      <c r="AE146" s="51" t="s">
        <v>568</v>
      </c>
      <c r="AF146" s="51">
        <v>2</v>
      </c>
      <c r="AG146" s="51">
        <v>8.7916402816772461</v>
      </c>
      <c r="AH146" s="51">
        <v>482776.60005480482</v>
      </c>
      <c r="AI146" s="51">
        <v>227304.03361549097</v>
      </c>
    </row>
    <row r="147" spans="1:35" x14ac:dyDescent="0.2">
      <c r="A147" s="26">
        <v>144</v>
      </c>
      <c r="B147" s="43">
        <v>360</v>
      </c>
      <c r="C147" s="43" t="s">
        <v>192</v>
      </c>
      <c r="D147" s="43" t="s">
        <v>23</v>
      </c>
      <c r="E147" s="43" t="s">
        <v>24</v>
      </c>
      <c r="F147" s="43" t="s">
        <v>25</v>
      </c>
      <c r="G147" s="43" t="s">
        <v>40</v>
      </c>
      <c r="H147" s="43" t="s">
        <v>27</v>
      </c>
      <c r="I147" s="43" t="s">
        <v>49</v>
      </c>
      <c r="J147" s="96">
        <f t="shared" si="12"/>
        <v>3.75</v>
      </c>
      <c r="K147" s="96">
        <f t="shared" si="14"/>
        <v>0</v>
      </c>
      <c r="L147" s="43" t="s">
        <v>28</v>
      </c>
      <c r="M147" s="43" t="s">
        <v>29</v>
      </c>
      <c r="N147" s="43">
        <v>1</v>
      </c>
      <c r="O147" s="43">
        <v>1</v>
      </c>
      <c r="P147" s="43"/>
      <c r="Q147" s="43"/>
      <c r="R147" s="43"/>
      <c r="S147" s="43"/>
      <c r="T147" s="43"/>
      <c r="U147" s="43"/>
      <c r="V147" s="96">
        <f t="shared" si="13"/>
        <v>0</v>
      </c>
      <c r="W147" s="15"/>
      <c r="X147" s="15"/>
      <c r="Y147" s="51" t="s">
        <v>754</v>
      </c>
      <c r="Z147" s="51">
        <v>0.54060738086700444</v>
      </c>
      <c r="AA147" s="51">
        <v>0.54060738086700444</v>
      </c>
      <c r="AB147" s="51">
        <v>1.967192530632019</v>
      </c>
      <c r="AC147" s="51">
        <v>8</v>
      </c>
      <c r="AD147" s="51" t="s">
        <v>755</v>
      </c>
      <c r="AE147" s="51" t="s">
        <v>568</v>
      </c>
      <c r="AF147" s="51">
        <v>2</v>
      </c>
      <c r="AG147" s="51">
        <v>1.2411274909973145</v>
      </c>
      <c r="AH147" s="51">
        <v>481799.72911525134</v>
      </c>
      <c r="AI147" s="51">
        <v>205865.93552665855</v>
      </c>
    </row>
    <row r="148" spans="1:35" x14ac:dyDescent="0.2">
      <c r="A148" s="26">
        <v>145</v>
      </c>
      <c r="B148" s="43">
        <v>28</v>
      </c>
      <c r="C148" s="43" t="s">
        <v>100</v>
      </c>
      <c r="D148" s="43" t="s">
        <v>23</v>
      </c>
      <c r="E148" s="43" t="s">
        <v>24</v>
      </c>
      <c r="F148" s="43" t="s">
        <v>25</v>
      </c>
      <c r="G148" s="43" t="s">
        <v>40</v>
      </c>
      <c r="H148" s="43" t="s">
        <v>49</v>
      </c>
      <c r="I148" s="43" t="s">
        <v>49</v>
      </c>
      <c r="J148" s="96">
        <f t="shared" si="12"/>
        <v>2.25</v>
      </c>
      <c r="K148" s="96">
        <f t="shared" si="14"/>
        <v>0</v>
      </c>
      <c r="L148" s="43" t="s">
        <v>28</v>
      </c>
      <c r="M148" s="43" t="s">
        <v>29</v>
      </c>
      <c r="N148" s="43">
        <v>1</v>
      </c>
      <c r="O148" s="43">
        <v>1</v>
      </c>
      <c r="P148" s="43"/>
      <c r="Q148" s="43"/>
      <c r="R148" s="43"/>
      <c r="S148" s="43"/>
      <c r="T148" s="43"/>
      <c r="U148" s="43"/>
      <c r="V148" s="96">
        <f t="shared" si="13"/>
        <v>0</v>
      </c>
      <c r="W148" s="15"/>
      <c r="X148" s="15"/>
      <c r="Y148" s="51" t="s">
        <v>109</v>
      </c>
      <c r="Z148" s="51">
        <v>0.72079211235046392</v>
      </c>
      <c r="AA148" s="51">
        <v>0.72079211235046392</v>
      </c>
      <c r="AB148" s="51">
        <v>2.4877610206604004</v>
      </c>
      <c r="AC148" s="51">
        <v>7</v>
      </c>
      <c r="AD148" s="51" t="s">
        <v>110</v>
      </c>
      <c r="AE148" s="51" t="s">
        <v>32</v>
      </c>
      <c r="AF148" s="51">
        <v>2</v>
      </c>
      <c r="AG148" s="51">
        <v>1.5764174461364746</v>
      </c>
      <c r="AH148" s="51">
        <v>467154.31703896867</v>
      </c>
      <c r="AI148" s="51">
        <v>227190.83785197121</v>
      </c>
    </row>
    <row r="149" spans="1:35" x14ac:dyDescent="0.2">
      <c r="A149" s="26">
        <v>146</v>
      </c>
      <c r="B149" s="43">
        <v>31</v>
      </c>
      <c r="C149" s="43" t="s">
        <v>100</v>
      </c>
      <c r="D149" s="43" t="s">
        <v>23</v>
      </c>
      <c r="E149" s="43" t="s">
        <v>24</v>
      </c>
      <c r="F149" s="43" t="s">
        <v>25</v>
      </c>
      <c r="G149" s="43" t="s">
        <v>44</v>
      </c>
      <c r="H149" s="43" t="s">
        <v>49</v>
      </c>
      <c r="I149" s="43" t="s">
        <v>61</v>
      </c>
      <c r="J149" s="96">
        <f t="shared" si="12"/>
        <v>1.5</v>
      </c>
      <c r="K149" s="96">
        <f t="shared" si="14"/>
        <v>0</v>
      </c>
      <c r="L149" s="43" t="s">
        <v>28</v>
      </c>
      <c r="M149" s="43" t="s">
        <v>29</v>
      </c>
      <c r="N149" s="43">
        <v>1</v>
      </c>
      <c r="O149" s="43">
        <v>1</v>
      </c>
      <c r="P149" s="43"/>
      <c r="Q149" s="43"/>
      <c r="R149" s="43"/>
      <c r="S149" s="43"/>
      <c r="T149" s="43"/>
      <c r="U149" s="43"/>
      <c r="V149" s="96">
        <f t="shared" si="13"/>
        <v>0</v>
      </c>
      <c r="W149" s="15"/>
      <c r="X149" s="15"/>
      <c r="Y149" s="51" t="s">
        <v>115</v>
      </c>
      <c r="Z149" s="51">
        <v>0.38365398645401</v>
      </c>
      <c r="AA149" s="51">
        <v>0.38365398645401</v>
      </c>
      <c r="AB149" s="51">
        <v>6.0286927223205566</v>
      </c>
      <c r="AC149" s="51">
        <v>5</v>
      </c>
      <c r="AD149" s="51" t="s">
        <v>116</v>
      </c>
      <c r="AE149" s="51" t="s">
        <v>32</v>
      </c>
      <c r="AF149" s="51">
        <v>2</v>
      </c>
      <c r="AG149" s="51">
        <v>4.0758347511291504</v>
      </c>
      <c r="AH149" s="51">
        <v>467362.35606388486</v>
      </c>
      <c r="AI149" s="51">
        <v>227634.40262091381</v>
      </c>
    </row>
    <row r="150" spans="1:35" x14ac:dyDescent="0.2">
      <c r="A150" s="26">
        <v>147</v>
      </c>
      <c r="B150" s="43">
        <v>33</v>
      </c>
      <c r="C150" s="43" t="s">
        <v>100</v>
      </c>
      <c r="D150" s="43" t="s">
        <v>23</v>
      </c>
      <c r="E150" s="43" t="s">
        <v>24</v>
      </c>
      <c r="F150" s="43" t="s">
        <v>25</v>
      </c>
      <c r="G150" s="43" t="s">
        <v>58</v>
      </c>
      <c r="H150" s="43" t="s">
        <v>49</v>
      </c>
      <c r="I150" s="43" t="s">
        <v>61</v>
      </c>
      <c r="J150" s="96">
        <f t="shared" ref="J150:J181" si="15">H150*I150/144</f>
        <v>1.5</v>
      </c>
      <c r="K150" s="96">
        <f t="shared" si="14"/>
        <v>0</v>
      </c>
      <c r="L150" s="43" t="s">
        <v>28</v>
      </c>
      <c r="M150" s="43" t="s">
        <v>29</v>
      </c>
      <c r="N150" s="43">
        <v>1</v>
      </c>
      <c r="O150" s="43">
        <v>1</v>
      </c>
      <c r="P150" s="43"/>
      <c r="Q150" s="43"/>
      <c r="R150" s="43"/>
      <c r="S150" s="43"/>
      <c r="T150" s="43"/>
      <c r="U150" s="43"/>
      <c r="V150" s="96">
        <f t="shared" ref="V150:V181" si="16">T150*U150/144</f>
        <v>0</v>
      </c>
      <c r="W150" s="15"/>
      <c r="X150" s="15"/>
      <c r="Y150" s="51" t="s">
        <v>119</v>
      </c>
      <c r="Z150" s="51">
        <v>0.94578416824340805</v>
      </c>
      <c r="AA150" s="51">
        <v>0.94578416824340805</v>
      </c>
      <c r="AB150" s="51">
        <v>2.724600076675415</v>
      </c>
      <c r="AC150" s="51">
        <v>5</v>
      </c>
      <c r="AD150" s="51" t="s">
        <v>120</v>
      </c>
      <c r="AE150" s="51" t="s">
        <v>32</v>
      </c>
      <c r="AF150" s="51">
        <v>2</v>
      </c>
      <c r="AG150" s="51">
        <v>1.50650954246521</v>
      </c>
      <c r="AH150" s="51">
        <v>467218.17802150757</v>
      </c>
      <c r="AI150" s="51">
        <v>227928.18902700138</v>
      </c>
    </row>
    <row r="151" spans="1:35" x14ac:dyDescent="0.2">
      <c r="A151" s="26">
        <v>148</v>
      </c>
      <c r="B151" s="43">
        <v>38</v>
      </c>
      <c r="C151" s="43" t="s">
        <v>100</v>
      </c>
      <c r="D151" s="43" t="s">
        <v>23</v>
      </c>
      <c r="E151" s="43" t="s">
        <v>24</v>
      </c>
      <c r="F151" s="43" t="s">
        <v>25</v>
      </c>
      <c r="G151" s="43" t="s">
        <v>44</v>
      </c>
      <c r="H151" s="43" t="s">
        <v>49</v>
      </c>
      <c r="I151" s="43" t="s">
        <v>61</v>
      </c>
      <c r="J151" s="96">
        <f t="shared" si="15"/>
        <v>1.5</v>
      </c>
      <c r="K151" s="96">
        <f t="shared" si="14"/>
        <v>0</v>
      </c>
      <c r="L151" s="43" t="s">
        <v>28</v>
      </c>
      <c r="M151" s="43" t="s">
        <v>29</v>
      </c>
      <c r="N151" s="43">
        <v>1</v>
      </c>
      <c r="O151" s="43">
        <v>1</v>
      </c>
      <c r="P151" s="43"/>
      <c r="Q151" s="43"/>
      <c r="R151" s="43"/>
      <c r="S151" s="43"/>
      <c r="T151" s="43"/>
      <c r="U151" s="43"/>
      <c r="V151" s="96">
        <f t="shared" si="16"/>
        <v>0</v>
      </c>
      <c r="W151" s="15"/>
      <c r="X151" s="15" t="s">
        <v>895</v>
      </c>
      <c r="Y151" s="51" t="s">
        <v>129</v>
      </c>
      <c r="Z151" s="51">
        <v>0.99533343540357411</v>
      </c>
      <c r="AA151" s="51">
        <v>0.99533343540357411</v>
      </c>
      <c r="AB151" s="51">
        <v>2.3894863128662109</v>
      </c>
      <c r="AC151" s="51">
        <v>7</v>
      </c>
      <c r="AD151" s="51" t="s">
        <v>130</v>
      </c>
      <c r="AE151" s="51" t="s">
        <v>32</v>
      </c>
      <c r="AF151" s="51">
        <v>2</v>
      </c>
      <c r="AG151" s="51">
        <v>1.486417293548584</v>
      </c>
      <c r="AH151" s="51">
        <v>465906.63348195131</v>
      </c>
      <c r="AI151" s="51">
        <v>226539.25074391154</v>
      </c>
    </row>
    <row r="152" spans="1:35" x14ac:dyDescent="0.2">
      <c r="A152" s="26">
        <v>149</v>
      </c>
      <c r="B152" s="43">
        <v>39</v>
      </c>
      <c r="C152" s="43" t="s">
        <v>100</v>
      </c>
      <c r="D152" s="43" t="s">
        <v>23</v>
      </c>
      <c r="E152" s="43" t="s">
        <v>24</v>
      </c>
      <c r="F152" s="43" t="s">
        <v>25</v>
      </c>
      <c r="G152" s="43" t="s">
        <v>40</v>
      </c>
      <c r="H152" s="43" t="s">
        <v>49</v>
      </c>
      <c r="I152" s="43" t="s">
        <v>61</v>
      </c>
      <c r="J152" s="96">
        <f t="shared" si="15"/>
        <v>1.5</v>
      </c>
      <c r="K152" s="96">
        <f t="shared" si="14"/>
        <v>0</v>
      </c>
      <c r="L152" s="43" t="s">
        <v>28</v>
      </c>
      <c r="M152" s="43" t="s">
        <v>78</v>
      </c>
      <c r="N152" s="43">
        <v>1</v>
      </c>
      <c r="O152" s="43">
        <v>1</v>
      </c>
      <c r="P152" s="43"/>
      <c r="Q152" s="43"/>
      <c r="R152" s="43"/>
      <c r="S152" s="43"/>
      <c r="T152" s="43"/>
      <c r="U152" s="43"/>
      <c r="V152" s="96">
        <f t="shared" si="16"/>
        <v>0</v>
      </c>
      <c r="W152" s="15"/>
      <c r="X152" s="15" t="s">
        <v>895</v>
      </c>
      <c r="Y152" s="51" t="s">
        <v>131</v>
      </c>
      <c r="Z152" s="51">
        <v>0.61733039855957073</v>
      </c>
      <c r="AA152" s="51">
        <v>0.61733039855957073</v>
      </c>
      <c r="AB152" s="51">
        <v>5.4007782936096191</v>
      </c>
      <c r="AC152" s="51">
        <v>4</v>
      </c>
      <c r="AD152" s="51" t="s">
        <v>132</v>
      </c>
      <c r="AE152" s="51" t="s">
        <v>32</v>
      </c>
      <c r="AF152" s="51">
        <v>2</v>
      </c>
      <c r="AG152" s="51">
        <v>4.5829586982727051</v>
      </c>
      <c r="AH152" s="51">
        <v>465913.7102045939</v>
      </c>
      <c r="AI152" s="51">
        <v>226516.20303669415</v>
      </c>
    </row>
    <row r="153" spans="1:35" x14ac:dyDescent="0.2">
      <c r="A153" s="26">
        <v>150</v>
      </c>
      <c r="B153" s="43">
        <v>41</v>
      </c>
      <c r="C153" s="43" t="s">
        <v>100</v>
      </c>
      <c r="D153" s="43" t="s">
        <v>23</v>
      </c>
      <c r="E153" s="43" t="s">
        <v>24</v>
      </c>
      <c r="F153" s="43" t="s">
        <v>25</v>
      </c>
      <c r="G153" s="43" t="s">
        <v>44</v>
      </c>
      <c r="H153" s="43" t="s">
        <v>49</v>
      </c>
      <c r="I153" s="43" t="s">
        <v>61</v>
      </c>
      <c r="J153" s="96">
        <f t="shared" si="15"/>
        <v>1.5</v>
      </c>
      <c r="K153" s="96">
        <f t="shared" si="14"/>
        <v>0</v>
      </c>
      <c r="L153" s="43" t="s">
        <v>135</v>
      </c>
      <c r="M153" s="43" t="s">
        <v>29</v>
      </c>
      <c r="N153" s="43">
        <v>1</v>
      </c>
      <c r="O153" s="43">
        <v>1</v>
      </c>
      <c r="P153" s="43"/>
      <c r="Q153" s="43"/>
      <c r="R153" s="43"/>
      <c r="S153" s="43"/>
      <c r="T153" s="43"/>
      <c r="U153" s="43"/>
      <c r="V153" s="96">
        <f t="shared" si="16"/>
        <v>0</v>
      </c>
      <c r="W153" s="15"/>
      <c r="X153" s="15" t="s">
        <v>895</v>
      </c>
      <c r="Y153" s="51" t="s">
        <v>136</v>
      </c>
      <c r="Z153" s="51">
        <v>0.60536798000335679</v>
      </c>
      <c r="AA153" s="51">
        <v>0.60536798000335679</v>
      </c>
      <c r="AB153" s="51">
        <v>3.108457088470459</v>
      </c>
      <c r="AC153" s="51">
        <v>5</v>
      </c>
      <c r="AD153" s="51" t="s">
        <v>137</v>
      </c>
      <c r="AE153" s="51" t="s">
        <v>32</v>
      </c>
      <c r="AF153" s="51">
        <v>2</v>
      </c>
      <c r="AG153" s="51">
        <v>2.1922528743743896</v>
      </c>
      <c r="AH153" s="51">
        <v>465988.51029173215</v>
      </c>
      <c r="AI153" s="51">
        <v>226691.30505558618</v>
      </c>
    </row>
    <row r="154" spans="1:35" x14ac:dyDescent="0.2">
      <c r="A154" s="26">
        <v>151</v>
      </c>
      <c r="B154" s="43">
        <v>48</v>
      </c>
      <c r="C154" s="43" t="s">
        <v>100</v>
      </c>
      <c r="D154" s="43" t="s">
        <v>23</v>
      </c>
      <c r="E154" s="43" t="s">
        <v>24</v>
      </c>
      <c r="F154" s="43" t="s">
        <v>25</v>
      </c>
      <c r="G154" s="43" t="s">
        <v>26</v>
      </c>
      <c r="H154" s="43" t="s">
        <v>49</v>
      </c>
      <c r="I154" s="43" t="s">
        <v>61</v>
      </c>
      <c r="J154" s="96">
        <f t="shared" si="15"/>
        <v>1.5</v>
      </c>
      <c r="K154" s="96">
        <f t="shared" si="14"/>
        <v>0</v>
      </c>
      <c r="L154" s="43" t="s">
        <v>28</v>
      </c>
      <c r="M154" s="43" t="s">
        <v>29</v>
      </c>
      <c r="N154" s="43">
        <v>1</v>
      </c>
      <c r="O154" s="43">
        <v>1</v>
      </c>
      <c r="P154" s="43"/>
      <c r="Q154" s="43"/>
      <c r="R154" s="43"/>
      <c r="S154" s="43"/>
      <c r="T154" s="43"/>
      <c r="U154" s="43"/>
      <c r="V154" s="96">
        <f t="shared" si="16"/>
        <v>0</v>
      </c>
      <c r="W154" s="15"/>
      <c r="X154" s="15"/>
      <c r="Y154" s="51" t="s">
        <v>151</v>
      </c>
      <c r="Z154" s="51">
        <v>2.4051096655011355</v>
      </c>
      <c r="AA154" s="51">
        <v>2.4051096655011355</v>
      </c>
      <c r="AB154" s="51">
        <v>1.9251887798309326</v>
      </c>
      <c r="AC154" s="51">
        <v>6</v>
      </c>
      <c r="AD154" s="51" t="s">
        <v>152</v>
      </c>
      <c r="AE154" s="51" t="s">
        <v>32</v>
      </c>
      <c r="AF154" s="51">
        <v>2</v>
      </c>
      <c r="AG154" s="51">
        <v>1.1474894285202026</v>
      </c>
      <c r="AH154" s="51">
        <v>466571.15540364123</v>
      </c>
      <c r="AI154" s="51">
        <v>228339.98107263379</v>
      </c>
    </row>
    <row r="155" spans="1:35" x14ac:dyDescent="0.2">
      <c r="A155" s="26">
        <v>152</v>
      </c>
      <c r="B155" s="43">
        <v>49</v>
      </c>
      <c r="C155" s="43" t="s">
        <v>100</v>
      </c>
      <c r="D155" s="43" t="s">
        <v>23</v>
      </c>
      <c r="E155" s="43" t="s">
        <v>24</v>
      </c>
      <c r="F155" s="43" t="s">
        <v>25</v>
      </c>
      <c r="G155" s="43" t="s">
        <v>40</v>
      </c>
      <c r="H155" s="43" t="s">
        <v>49</v>
      </c>
      <c r="I155" s="43" t="s">
        <v>61</v>
      </c>
      <c r="J155" s="96">
        <f t="shared" si="15"/>
        <v>1.5</v>
      </c>
      <c r="K155" s="96">
        <f t="shared" si="14"/>
        <v>0</v>
      </c>
      <c r="L155" s="43" t="s">
        <v>28</v>
      </c>
      <c r="M155" s="43" t="s">
        <v>29</v>
      </c>
      <c r="N155" s="43">
        <v>1</v>
      </c>
      <c r="O155" s="43">
        <v>1</v>
      </c>
      <c r="P155" s="43"/>
      <c r="Q155" s="43"/>
      <c r="R155" s="43"/>
      <c r="S155" s="43"/>
      <c r="T155" s="43"/>
      <c r="U155" s="43"/>
      <c r="V155" s="96">
        <f t="shared" si="16"/>
        <v>0</v>
      </c>
      <c r="W155" s="15"/>
      <c r="X155" s="15"/>
      <c r="Y155" s="51" t="s">
        <v>153</v>
      </c>
      <c r="Z155" s="51">
        <v>0.70446797370910685</v>
      </c>
      <c r="AA155" s="51">
        <v>0.70446797370910685</v>
      </c>
      <c r="AB155" s="51">
        <v>5.3907780647277832</v>
      </c>
      <c r="AC155" s="51">
        <v>5</v>
      </c>
      <c r="AD155" s="51" t="s">
        <v>154</v>
      </c>
      <c r="AE155" s="51" t="s">
        <v>32</v>
      </c>
      <c r="AF155" s="51">
        <v>2</v>
      </c>
      <c r="AG155" s="51">
        <v>3.4949305057525635</v>
      </c>
      <c r="AH155" s="51">
        <v>466168.41946371581</v>
      </c>
      <c r="AI155" s="51">
        <v>228751.03777459668</v>
      </c>
    </row>
    <row r="156" spans="1:35" x14ac:dyDescent="0.2">
      <c r="A156" s="26">
        <v>153</v>
      </c>
      <c r="B156" s="43">
        <v>275</v>
      </c>
      <c r="C156" s="43" t="s">
        <v>100</v>
      </c>
      <c r="D156" s="43" t="s">
        <v>23</v>
      </c>
      <c r="E156" s="43" t="s">
        <v>24</v>
      </c>
      <c r="F156" s="43" t="s">
        <v>25</v>
      </c>
      <c r="G156" s="43" t="s">
        <v>44</v>
      </c>
      <c r="H156" s="43" t="s">
        <v>49</v>
      </c>
      <c r="I156" s="43" t="s">
        <v>61</v>
      </c>
      <c r="J156" s="96">
        <f t="shared" si="15"/>
        <v>1.5</v>
      </c>
      <c r="K156" s="96">
        <f t="shared" si="14"/>
        <v>0</v>
      </c>
      <c r="L156" s="43" t="s">
        <v>28</v>
      </c>
      <c r="M156" s="43" t="s">
        <v>29</v>
      </c>
      <c r="N156" s="43">
        <v>1</v>
      </c>
      <c r="O156" s="43">
        <v>1</v>
      </c>
      <c r="P156" s="43"/>
      <c r="Q156" s="43"/>
      <c r="R156" s="43"/>
      <c r="S156" s="43"/>
      <c r="T156" s="43"/>
      <c r="U156" s="43"/>
      <c r="V156" s="96">
        <f t="shared" si="16"/>
        <v>0</v>
      </c>
      <c r="W156" s="15"/>
      <c r="X156" s="15"/>
      <c r="Y156" s="51" t="s">
        <v>609</v>
      </c>
      <c r="Z156" s="51">
        <v>0.63454475879669203</v>
      </c>
      <c r="AA156" s="51">
        <v>0.63454475879669203</v>
      </c>
      <c r="AB156" s="51">
        <v>5.7363176345825195</v>
      </c>
      <c r="AC156" s="51">
        <v>5</v>
      </c>
      <c r="AD156" s="51" t="s">
        <v>610</v>
      </c>
      <c r="AE156" s="51" t="s">
        <v>568</v>
      </c>
      <c r="AF156" s="51">
        <v>2</v>
      </c>
      <c r="AG156" s="51">
        <v>3.210439920425415</v>
      </c>
      <c r="AH156" s="51">
        <v>483431.07262773579</v>
      </c>
      <c r="AI156" s="51">
        <v>221556.05614062396</v>
      </c>
    </row>
    <row r="157" spans="1:35" x14ac:dyDescent="0.2">
      <c r="A157" s="26">
        <v>154</v>
      </c>
      <c r="B157" s="43">
        <v>276</v>
      </c>
      <c r="C157" s="43" t="s">
        <v>100</v>
      </c>
      <c r="D157" s="43" t="s">
        <v>23</v>
      </c>
      <c r="E157" s="43" t="s">
        <v>24</v>
      </c>
      <c r="F157" s="43" t="s">
        <v>25</v>
      </c>
      <c r="G157" s="43" t="s">
        <v>40</v>
      </c>
      <c r="H157" s="43" t="s">
        <v>49</v>
      </c>
      <c r="I157" s="43" t="s">
        <v>61</v>
      </c>
      <c r="J157" s="96">
        <f t="shared" si="15"/>
        <v>1.5</v>
      </c>
      <c r="K157" s="96">
        <f t="shared" si="14"/>
        <v>0</v>
      </c>
      <c r="L157" s="43" t="s">
        <v>28</v>
      </c>
      <c r="M157" s="43" t="s">
        <v>29</v>
      </c>
      <c r="N157" s="43">
        <v>1</v>
      </c>
      <c r="O157" s="43">
        <v>1</v>
      </c>
      <c r="P157" s="43"/>
      <c r="Q157" s="43"/>
      <c r="R157" s="43"/>
      <c r="S157" s="43"/>
      <c r="T157" s="43"/>
      <c r="U157" s="43"/>
      <c r="V157" s="96">
        <f t="shared" si="16"/>
        <v>0</v>
      </c>
      <c r="W157" s="15"/>
      <c r="X157" s="15"/>
      <c r="Y157" s="51" t="s">
        <v>611</v>
      </c>
      <c r="Z157" s="51">
        <v>0.77273881435394332</v>
      </c>
      <c r="AA157" s="51">
        <v>0.77273881435394332</v>
      </c>
      <c r="AB157" s="51">
        <v>7.0175127983093262</v>
      </c>
      <c r="AC157" s="51">
        <v>4</v>
      </c>
      <c r="AD157" s="51" t="s">
        <v>612</v>
      </c>
      <c r="AE157" s="51" t="s">
        <v>568</v>
      </c>
      <c r="AF157" s="51">
        <v>2</v>
      </c>
      <c r="AG157" s="51">
        <v>3.3400001525878906</v>
      </c>
      <c r="AH157" s="51">
        <v>483395.65609592485</v>
      </c>
      <c r="AI157" s="51">
        <v>221495.15872578937</v>
      </c>
    </row>
    <row r="158" spans="1:35" x14ac:dyDescent="0.2">
      <c r="A158" s="26">
        <v>155</v>
      </c>
      <c r="B158" s="43">
        <v>331</v>
      </c>
      <c r="C158" s="43" t="s">
        <v>100</v>
      </c>
      <c r="D158" s="43" t="s">
        <v>23</v>
      </c>
      <c r="E158" s="43" t="s">
        <v>24</v>
      </c>
      <c r="F158" s="43" t="s">
        <v>25</v>
      </c>
      <c r="G158" s="43" t="s">
        <v>44</v>
      </c>
      <c r="H158" s="43" t="s">
        <v>49</v>
      </c>
      <c r="I158" s="43" t="s">
        <v>61</v>
      </c>
      <c r="J158" s="96">
        <f t="shared" si="15"/>
        <v>1.5</v>
      </c>
      <c r="K158" s="96">
        <f t="shared" si="14"/>
        <v>0</v>
      </c>
      <c r="L158" s="43" t="s">
        <v>28</v>
      </c>
      <c r="M158" s="43" t="s">
        <v>29</v>
      </c>
      <c r="N158" s="43">
        <v>1</v>
      </c>
      <c r="O158" s="43">
        <v>1</v>
      </c>
      <c r="P158" s="43"/>
      <c r="Q158" s="43"/>
      <c r="R158" s="43"/>
      <c r="S158" s="43"/>
      <c r="T158" s="43"/>
      <c r="U158" s="43"/>
      <c r="V158" s="96">
        <f t="shared" si="16"/>
        <v>0</v>
      </c>
      <c r="W158" s="15"/>
      <c r="X158" s="15"/>
      <c r="Y158" s="51" t="s">
        <v>703</v>
      </c>
      <c r="Z158" s="51">
        <v>0.1581253397464753</v>
      </c>
      <c r="AA158" s="51">
        <v>0.1581253397464753</v>
      </c>
      <c r="AB158" s="51">
        <v>3.1641559600830078</v>
      </c>
      <c r="AC158" s="51">
        <v>6</v>
      </c>
      <c r="AD158" s="51" t="s">
        <v>704</v>
      </c>
      <c r="AE158" s="51" t="s">
        <v>568</v>
      </c>
      <c r="AF158" s="51">
        <v>2</v>
      </c>
      <c r="AG158" s="51">
        <v>1.299599289894104</v>
      </c>
      <c r="AH158" s="51">
        <v>479363.00605522416</v>
      </c>
      <c r="AI158" s="51">
        <v>217754.7149385607</v>
      </c>
    </row>
    <row r="159" spans="1:35" x14ac:dyDescent="0.2">
      <c r="A159" s="26">
        <v>156</v>
      </c>
      <c r="B159" s="43">
        <v>134</v>
      </c>
      <c r="C159" s="43" t="s">
        <v>313</v>
      </c>
      <c r="D159" s="43" t="s">
        <v>23</v>
      </c>
      <c r="E159" s="43" t="s">
        <v>24</v>
      </c>
      <c r="F159" s="43" t="s">
        <v>25</v>
      </c>
      <c r="G159" s="43" t="s">
        <v>58</v>
      </c>
      <c r="H159" s="43" t="s">
        <v>195</v>
      </c>
      <c r="I159" s="43" t="s">
        <v>195</v>
      </c>
      <c r="J159" s="96">
        <f t="shared" si="15"/>
        <v>9</v>
      </c>
      <c r="K159" s="96">
        <f t="shared" si="14"/>
        <v>0</v>
      </c>
      <c r="L159" s="43" t="s">
        <v>28</v>
      </c>
      <c r="M159" s="43" t="s">
        <v>39</v>
      </c>
      <c r="N159" s="43">
        <v>2</v>
      </c>
      <c r="O159" s="43">
        <v>0</v>
      </c>
      <c r="P159" s="43"/>
      <c r="Q159" s="43"/>
      <c r="R159" s="43"/>
      <c r="S159" s="43"/>
      <c r="T159" s="43"/>
      <c r="U159" s="43"/>
      <c r="V159" s="96">
        <f t="shared" si="16"/>
        <v>0</v>
      </c>
      <c r="W159" s="15"/>
      <c r="X159" s="15"/>
      <c r="Y159" s="51" t="s">
        <v>339</v>
      </c>
      <c r="Z159" s="51">
        <v>0.88400665760040265</v>
      </c>
      <c r="AA159" s="51">
        <v>0.88400665760040265</v>
      </c>
      <c r="AB159" s="51">
        <v>3.6492817401885986</v>
      </c>
      <c r="AC159" s="51">
        <v>6</v>
      </c>
      <c r="AD159" s="51" t="s">
        <v>340</v>
      </c>
      <c r="AE159" s="51" t="s">
        <v>254</v>
      </c>
      <c r="AF159" s="51">
        <v>2</v>
      </c>
      <c r="AG159" s="51">
        <v>2.3272655010223389</v>
      </c>
      <c r="AH159" s="51">
        <v>474875.58272954344</v>
      </c>
      <c r="AI159" s="51">
        <v>232496.649286056</v>
      </c>
    </row>
    <row r="160" spans="1:35" x14ac:dyDescent="0.2">
      <c r="A160" s="26">
        <v>157</v>
      </c>
      <c r="B160" s="43">
        <v>245</v>
      </c>
      <c r="C160" s="43" t="s">
        <v>286</v>
      </c>
      <c r="D160" s="43" t="s">
        <v>23</v>
      </c>
      <c r="E160" s="43" t="s">
        <v>24</v>
      </c>
      <c r="F160" s="43" t="s">
        <v>25</v>
      </c>
      <c r="G160" s="43" t="s">
        <v>58</v>
      </c>
      <c r="H160" s="43" t="s">
        <v>27</v>
      </c>
      <c r="I160" s="43" t="s">
        <v>27</v>
      </c>
      <c r="J160" s="96">
        <f t="shared" si="15"/>
        <v>6.25</v>
      </c>
      <c r="K160" s="96">
        <f t="shared" si="14"/>
        <v>0</v>
      </c>
      <c r="L160" s="43" t="s">
        <v>28</v>
      </c>
      <c r="M160" s="43" t="s">
        <v>29</v>
      </c>
      <c r="N160" s="43">
        <v>1</v>
      </c>
      <c r="O160" s="43">
        <v>1</v>
      </c>
      <c r="P160" s="43"/>
      <c r="Q160" s="43"/>
      <c r="R160" s="43"/>
      <c r="S160" s="43"/>
      <c r="T160" s="43"/>
      <c r="U160" s="43"/>
      <c r="V160" s="96">
        <f t="shared" si="16"/>
        <v>0</v>
      </c>
      <c r="W160" s="15"/>
      <c r="X160" s="15"/>
      <c r="Y160" s="51" t="s">
        <v>560</v>
      </c>
      <c r="Z160" s="51">
        <v>1.1872114898893191</v>
      </c>
      <c r="AA160" s="51">
        <v>1.1872114898893191</v>
      </c>
      <c r="AB160" s="51">
        <v>2.364799976348877</v>
      </c>
      <c r="AC160" s="51">
        <v>6</v>
      </c>
      <c r="AD160" s="51" t="s">
        <v>561</v>
      </c>
      <c r="AE160" s="51" t="s">
        <v>254</v>
      </c>
      <c r="AF160" s="51">
        <v>1</v>
      </c>
      <c r="AG160" s="51">
        <v>1.2596439123153687</v>
      </c>
      <c r="AH160" s="51">
        <v>486116.20173969434</v>
      </c>
      <c r="AI160" s="51">
        <v>229567.50678711329</v>
      </c>
    </row>
    <row r="161" spans="1:35" x14ac:dyDescent="0.2">
      <c r="A161" s="26">
        <v>158</v>
      </c>
      <c r="B161" s="43">
        <v>277</v>
      </c>
      <c r="C161" s="43" t="s">
        <v>286</v>
      </c>
      <c r="D161" s="43" t="s">
        <v>23</v>
      </c>
      <c r="E161" s="43" t="s">
        <v>35</v>
      </c>
      <c r="F161" s="43" t="s">
        <v>25</v>
      </c>
      <c r="G161" s="43" t="s">
        <v>40</v>
      </c>
      <c r="H161" s="43" t="s">
        <v>27</v>
      </c>
      <c r="I161" s="43" t="s">
        <v>27</v>
      </c>
      <c r="J161" s="96">
        <f t="shared" si="15"/>
        <v>6.25</v>
      </c>
      <c r="K161" s="96">
        <f t="shared" si="14"/>
        <v>0</v>
      </c>
      <c r="L161" s="43" t="s">
        <v>28</v>
      </c>
      <c r="M161" s="43" t="s">
        <v>29</v>
      </c>
      <c r="N161" s="43">
        <v>1</v>
      </c>
      <c r="O161" s="43">
        <v>1</v>
      </c>
      <c r="P161" s="43" t="s">
        <v>146</v>
      </c>
      <c r="Q161" s="43" t="s">
        <v>23</v>
      </c>
      <c r="R161" s="43" t="s">
        <v>25</v>
      </c>
      <c r="S161" s="43" t="s">
        <v>40</v>
      </c>
      <c r="T161" s="43" t="s">
        <v>49</v>
      </c>
      <c r="U161" s="43" t="s">
        <v>49</v>
      </c>
      <c r="V161" s="96">
        <f t="shared" si="16"/>
        <v>2.25</v>
      </c>
      <c r="W161" s="15"/>
      <c r="X161" s="15"/>
      <c r="Y161" s="51" t="s">
        <v>613</v>
      </c>
      <c r="Z161" s="51">
        <v>0.77767969608306853</v>
      </c>
      <c r="AA161" s="51">
        <v>0.77767969608306853</v>
      </c>
      <c r="AB161" s="51">
        <v>2.5733897686004639</v>
      </c>
      <c r="AC161" s="51">
        <v>6</v>
      </c>
      <c r="AD161" s="51" t="s">
        <v>326</v>
      </c>
      <c r="AE161" s="51" t="s">
        <v>568</v>
      </c>
      <c r="AF161" s="51">
        <v>2</v>
      </c>
      <c r="AG161" s="51">
        <v>1.7735481262207031</v>
      </c>
      <c r="AH161" s="51">
        <v>483109.6099903186</v>
      </c>
      <c r="AI161" s="51">
        <v>226540.15251979057</v>
      </c>
    </row>
    <row r="162" spans="1:35" x14ac:dyDescent="0.2">
      <c r="A162" s="26">
        <v>159</v>
      </c>
      <c r="B162" s="43">
        <v>386</v>
      </c>
      <c r="C162" s="43" t="s">
        <v>286</v>
      </c>
      <c r="D162" s="43" t="s">
        <v>23</v>
      </c>
      <c r="E162" s="43" t="s">
        <v>24</v>
      </c>
      <c r="F162" s="43" t="s">
        <v>25</v>
      </c>
      <c r="G162" s="43" t="s">
        <v>44</v>
      </c>
      <c r="H162" s="43" t="s">
        <v>27</v>
      </c>
      <c r="I162" s="43" t="s">
        <v>27</v>
      </c>
      <c r="J162" s="96">
        <f t="shared" si="15"/>
        <v>6.25</v>
      </c>
      <c r="K162" s="96">
        <f t="shared" si="14"/>
        <v>0</v>
      </c>
      <c r="L162" s="43" t="s">
        <v>28</v>
      </c>
      <c r="M162" s="43" t="s">
        <v>29</v>
      </c>
      <c r="N162" s="43">
        <v>1</v>
      </c>
      <c r="O162" s="43">
        <v>1</v>
      </c>
      <c r="P162" s="43"/>
      <c r="Q162" s="43"/>
      <c r="R162" s="43"/>
      <c r="S162" s="43"/>
      <c r="T162" s="43"/>
      <c r="U162" s="43"/>
      <c r="V162" s="96">
        <f t="shared" si="16"/>
        <v>0</v>
      </c>
      <c r="W162" s="15"/>
      <c r="X162" s="15"/>
      <c r="Y162" s="51" t="s">
        <v>805</v>
      </c>
      <c r="Z162" s="51">
        <v>0.62142631053924535</v>
      </c>
      <c r="AA162" s="51">
        <v>0.62142631053924535</v>
      </c>
      <c r="AB162" s="51">
        <v>2.4614393711090088</v>
      </c>
      <c r="AC162" s="51">
        <v>6</v>
      </c>
      <c r="AD162" s="51" t="s">
        <v>806</v>
      </c>
      <c r="AE162" s="51" t="s">
        <v>799</v>
      </c>
      <c r="AF162" s="51">
        <v>2</v>
      </c>
      <c r="AG162" s="51">
        <v>1.5048030614852905</v>
      </c>
      <c r="AH162" s="51">
        <v>480435.22471163998</v>
      </c>
      <c r="AI162" s="51">
        <v>209015.34515999979</v>
      </c>
    </row>
    <row r="163" spans="1:35" x14ac:dyDescent="0.2">
      <c r="A163" s="26">
        <v>160</v>
      </c>
      <c r="B163" s="43">
        <v>413</v>
      </c>
      <c r="C163" s="43" t="s">
        <v>286</v>
      </c>
      <c r="D163" s="43" t="s">
        <v>23</v>
      </c>
      <c r="E163" s="43" t="s">
        <v>35</v>
      </c>
      <c r="F163" s="43" t="s">
        <v>25</v>
      </c>
      <c r="G163" s="43" t="s">
        <v>40</v>
      </c>
      <c r="H163" s="43" t="s">
        <v>27</v>
      </c>
      <c r="I163" s="43" t="s">
        <v>27</v>
      </c>
      <c r="J163" s="96">
        <f t="shared" si="15"/>
        <v>6.25</v>
      </c>
      <c r="K163" s="96">
        <f t="shared" si="14"/>
        <v>0</v>
      </c>
      <c r="L163" s="43" t="s">
        <v>28</v>
      </c>
      <c r="M163" s="43" t="s">
        <v>29</v>
      </c>
      <c r="N163" s="43">
        <v>1</v>
      </c>
      <c r="O163" s="43">
        <v>1</v>
      </c>
      <c r="P163" s="43" t="s">
        <v>146</v>
      </c>
      <c r="Q163" s="43" t="s">
        <v>23</v>
      </c>
      <c r="R163" s="43" t="s">
        <v>25</v>
      </c>
      <c r="S163" s="43" t="s">
        <v>40</v>
      </c>
      <c r="T163" s="43" t="s">
        <v>49</v>
      </c>
      <c r="U163" s="43" t="s">
        <v>49</v>
      </c>
      <c r="V163" s="96">
        <f t="shared" si="16"/>
        <v>2.25</v>
      </c>
      <c r="W163" s="15"/>
      <c r="X163" s="15"/>
      <c r="Y163" s="51" t="s">
        <v>850</v>
      </c>
      <c r="Z163" s="51">
        <v>0.65884735584259035</v>
      </c>
      <c r="AA163" s="51">
        <v>0.65884735584259035</v>
      </c>
      <c r="AB163" s="51">
        <v>2.5842256546020508</v>
      </c>
      <c r="AC163" s="51">
        <v>6</v>
      </c>
      <c r="AD163" s="51" t="s">
        <v>851</v>
      </c>
      <c r="AE163" s="51" t="s">
        <v>799</v>
      </c>
      <c r="AF163" s="51">
        <v>2</v>
      </c>
      <c r="AG163" s="51">
        <v>1.6604903936386108</v>
      </c>
      <c r="AH163" s="51">
        <v>477798.40067962673</v>
      </c>
      <c r="AI163" s="51">
        <v>209230.70467529001</v>
      </c>
    </row>
    <row r="164" spans="1:35" x14ac:dyDescent="0.2">
      <c r="A164" s="26">
        <v>161</v>
      </c>
      <c r="B164" s="43">
        <v>95</v>
      </c>
      <c r="C164" s="43" t="s">
        <v>213</v>
      </c>
      <c r="D164" s="43" t="s">
        <v>23</v>
      </c>
      <c r="E164" s="43" t="s">
        <v>24</v>
      </c>
      <c r="F164" s="43" t="s">
        <v>25</v>
      </c>
      <c r="G164" s="43" t="s">
        <v>58</v>
      </c>
      <c r="H164" s="43" t="s">
        <v>27</v>
      </c>
      <c r="I164" s="43" t="s">
        <v>27</v>
      </c>
      <c r="J164" s="96">
        <f t="shared" si="15"/>
        <v>6.25</v>
      </c>
      <c r="K164" s="96">
        <f t="shared" ref="K164:K197" si="17">IF(C164="D3-X1",1,0)</f>
        <v>0</v>
      </c>
      <c r="L164" s="43" t="s">
        <v>28</v>
      </c>
      <c r="M164" s="43" t="s">
        <v>29</v>
      </c>
      <c r="N164" s="43">
        <v>1</v>
      </c>
      <c r="O164" s="43">
        <v>1</v>
      </c>
      <c r="P164" s="43"/>
      <c r="Q164" s="43"/>
      <c r="R164" s="43"/>
      <c r="S164" s="43"/>
      <c r="T164" s="43"/>
      <c r="U164" s="43"/>
      <c r="V164" s="96">
        <f t="shared" si="16"/>
        <v>0</v>
      </c>
      <c r="W164" s="15"/>
      <c r="X164" s="15"/>
      <c r="Y164" s="51" t="s">
        <v>255</v>
      </c>
      <c r="Z164" s="51">
        <v>0.21541673421859747</v>
      </c>
      <c r="AA164" s="51">
        <v>0.21541673421859747</v>
      </c>
      <c r="AB164" s="51">
        <v>3.8024230003356934</v>
      </c>
      <c r="AC164" s="51">
        <v>6</v>
      </c>
      <c r="AD164" s="51" t="s">
        <v>256</v>
      </c>
      <c r="AE164" s="51" t="s">
        <v>254</v>
      </c>
      <c r="AF164" s="51">
        <v>2</v>
      </c>
      <c r="AG164" s="51">
        <v>1.313724160194397</v>
      </c>
      <c r="AH164" s="51">
        <v>463829.50293473154</v>
      </c>
      <c r="AI164" s="51">
        <v>232961.43700116448</v>
      </c>
    </row>
    <row r="165" spans="1:35" x14ac:dyDescent="0.2">
      <c r="A165" s="26">
        <v>162</v>
      </c>
      <c r="B165" s="43">
        <v>384</v>
      </c>
      <c r="C165" s="43" t="s">
        <v>213</v>
      </c>
      <c r="D165" s="43" t="s">
        <v>23</v>
      </c>
      <c r="E165" s="43" t="s">
        <v>24</v>
      </c>
      <c r="F165" s="43" t="s">
        <v>25</v>
      </c>
      <c r="G165" s="43" t="s">
        <v>58</v>
      </c>
      <c r="H165" s="43" t="s">
        <v>27</v>
      </c>
      <c r="I165" s="43" t="s">
        <v>27</v>
      </c>
      <c r="J165" s="96">
        <f t="shared" si="15"/>
        <v>6.25</v>
      </c>
      <c r="K165" s="96">
        <f t="shared" si="17"/>
        <v>0</v>
      </c>
      <c r="L165" s="43" t="s">
        <v>28</v>
      </c>
      <c r="M165" s="43" t="s">
        <v>29</v>
      </c>
      <c r="N165" s="43">
        <v>1</v>
      </c>
      <c r="O165" s="43">
        <v>1</v>
      </c>
      <c r="P165" s="43"/>
      <c r="Q165" s="43"/>
      <c r="R165" s="43"/>
      <c r="S165" s="43"/>
      <c r="T165" s="43"/>
      <c r="U165" s="43"/>
      <c r="V165" s="96">
        <f t="shared" si="16"/>
        <v>0</v>
      </c>
      <c r="W165" s="15"/>
      <c r="X165" s="15"/>
      <c r="Y165" s="51" t="s">
        <v>801</v>
      </c>
      <c r="Z165" s="51">
        <v>0.26088684320449818</v>
      </c>
      <c r="AA165" s="51">
        <v>0.26088684320449818</v>
      </c>
      <c r="AB165" s="51">
        <v>3.4978973865509033</v>
      </c>
      <c r="AC165" s="51">
        <v>5</v>
      </c>
      <c r="AD165" s="51" t="s">
        <v>802</v>
      </c>
      <c r="AE165" s="51" t="s">
        <v>799</v>
      </c>
      <c r="AF165" s="51">
        <v>2</v>
      </c>
      <c r="AG165" s="51">
        <v>1.7837076187133789</v>
      </c>
      <c r="AH165" s="51">
        <v>480970.46606386331</v>
      </c>
      <c r="AI165" s="51">
        <v>208451.08761306884</v>
      </c>
    </row>
    <row r="166" spans="1:35" x14ac:dyDescent="0.2">
      <c r="A166" s="26">
        <v>163</v>
      </c>
      <c r="B166" s="43">
        <v>410</v>
      </c>
      <c r="C166" s="43" t="s">
        <v>213</v>
      </c>
      <c r="D166" s="43" t="s">
        <v>23</v>
      </c>
      <c r="E166" s="43" t="s">
        <v>35</v>
      </c>
      <c r="F166" s="43" t="s">
        <v>25</v>
      </c>
      <c r="G166" s="43" t="s">
        <v>26</v>
      </c>
      <c r="H166" s="43" t="s">
        <v>27</v>
      </c>
      <c r="I166" s="43" t="s">
        <v>27</v>
      </c>
      <c r="J166" s="96">
        <f t="shared" si="15"/>
        <v>6.25</v>
      </c>
      <c r="K166" s="96">
        <f t="shared" si="17"/>
        <v>0</v>
      </c>
      <c r="L166" s="43" t="s">
        <v>28</v>
      </c>
      <c r="M166" s="43" t="s">
        <v>29</v>
      </c>
      <c r="N166" s="43">
        <v>1</v>
      </c>
      <c r="O166" s="43">
        <v>1</v>
      </c>
      <c r="P166" s="43" t="s">
        <v>146</v>
      </c>
      <c r="Q166" s="43" t="s">
        <v>67</v>
      </c>
      <c r="R166" s="43" t="s">
        <v>25</v>
      </c>
      <c r="S166" s="43" t="s">
        <v>26</v>
      </c>
      <c r="T166" s="43" t="s">
        <v>49</v>
      </c>
      <c r="U166" s="43" t="s">
        <v>49</v>
      </c>
      <c r="V166" s="96">
        <f t="shared" si="16"/>
        <v>2.25</v>
      </c>
      <c r="W166" s="15"/>
      <c r="X166" s="15"/>
      <c r="Y166" s="51" t="s">
        <v>845</v>
      </c>
      <c r="Z166" s="51">
        <v>0.27128044843673721</v>
      </c>
      <c r="AA166" s="51">
        <v>0.27128044843673721</v>
      </c>
      <c r="AB166" s="51">
        <v>2.4226100444793701</v>
      </c>
      <c r="AC166" s="51">
        <v>6</v>
      </c>
      <c r="AD166" s="51" t="s">
        <v>122</v>
      </c>
      <c r="AE166" s="51" t="s">
        <v>799</v>
      </c>
      <c r="AF166" s="51">
        <v>2</v>
      </c>
      <c r="AG166" s="51">
        <v>1.8130134344100952</v>
      </c>
      <c r="AH166" s="51">
        <v>477239.45552940917</v>
      </c>
      <c r="AI166" s="51">
        <v>209783.80059304833</v>
      </c>
    </row>
    <row r="167" spans="1:35" x14ac:dyDescent="0.2">
      <c r="A167" s="26">
        <v>164</v>
      </c>
      <c r="B167" s="43">
        <v>235</v>
      </c>
      <c r="C167" s="43" t="s">
        <v>489</v>
      </c>
      <c r="D167" s="43" t="s">
        <v>23</v>
      </c>
      <c r="E167" s="43" t="s">
        <v>24</v>
      </c>
      <c r="F167" s="43" t="s">
        <v>25</v>
      </c>
      <c r="G167" s="43" t="s">
        <v>58</v>
      </c>
      <c r="H167" s="43" t="s">
        <v>27</v>
      </c>
      <c r="I167" s="43" t="s">
        <v>27</v>
      </c>
      <c r="J167" s="96">
        <f t="shared" si="15"/>
        <v>6.25</v>
      </c>
      <c r="K167" s="96">
        <f t="shared" si="17"/>
        <v>0</v>
      </c>
      <c r="L167" s="43" t="s">
        <v>28</v>
      </c>
      <c r="M167" s="43" t="s">
        <v>29</v>
      </c>
      <c r="N167" s="43">
        <v>1</v>
      </c>
      <c r="O167" s="43">
        <v>1</v>
      </c>
      <c r="P167" s="43"/>
      <c r="Q167" s="43"/>
      <c r="R167" s="43"/>
      <c r="S167" s="43"/>
      <c r="T167" s="43"/>
      <c r="U167" s="43"/>
      <c r="V167" s="96">
        <f t="shared" si="16"/>
        <v>0</v>
      </c>
      <c r="W167" s="15"/>
      <c r="X167" s="15"/>
      <c r="Y167" s="51" t="s">
        <v>540</v>
      </c>
      <c r="Z167" s="51">
        <v>0.56750997543334991</v>
      </c>
      <c r="AA167" s="51">
        <v>0.56750997543334991</v>
      </c>
      <c r="AB167" s="51">
        <v>1.8680356740951538</v>
      </c>
      <c r="AC167" s="51">
        <v>7</v>
      </c>
      <c r="AD167" s="51" t="s">
        <v>541</v>
      </c>
      <c r="AE167" s="51" t="s">
        <v>254</v>
      </c>
      <c r="AF167" s="51">
        <v>1</v>
      </c>
      <c r="AG167" s="51">
        <v>1.1975740194320679</v>
      </c>
      <c r="AH167" s="51">
        <v>489196.23236381629</v>
      </c>
      <c r="AI167" s="51">
        <v>220234.59289889145</v>
      </c>
    </row>
    <row r="168" spans="1:35" x14ac:dyDescent="0.2">
      <c r="A168" s="26">
        <v>165</v>
      </c>
      <c r="B168" s="43">
        <v>230</v>
      </c>
      <c r="C168" s="43" t="s">
        <v>469</v>
      </c>
      <c r="D168" s="43" t="s">
        <v>23</v>
      </c>
      <c r="E168" s="43" t="s">
        <v>24</v>
      </c>
      <c r="F168" s="43" t="s">
        <v>25</v>
      </c>
      <c r="G168" s="43" t="s">
        <v>26</v>
      </c>
      <c r="H168" s="43" t="s">
        <v>27</v>
      </c>
      <c r="I168" s="43" t="s">
        <v>27</v>
      </c>
      <c r="J168" s="96">
        <f t="shared" si="15"/>
        <v>6.25</v>
      </c>
      <c r="K168" s="96">
        <f t="shared" si="17"/>
        <v>0</v>
      </c>
      <c r="L168" s="43" t="s">
        <v>28</v>
      </c>
      <c r="M168" s="43" t="s">
        <v>29</v>
      </c>
      <c r="N168" s="43">
        <v>1</v>
      </c>
      <c r="O168" s="43">
        <v>1</v>
      </c>
      <c r="P168" s="43"/>
      <c r="Q168" s="43"/>
      <c r="R168" s="43"/>
      <c r="S168" s="43"/>
      <c r="T168" s="43"/>
      <c r="U168" s="43"/>
      <c r="V168" s="96">
        <f t="shared" si="16"/>
        <v>0</v>
      </c>
      <c r="W168" s="15"/>
      <c r="X168" s="15"/>
      <c r="Y168" s="51" t="s">
        <v>531</v>
      </c>
      <c r="Z168" s="51">
        <v>0.40039019584655738</v>
      </c>
      <c r="AA168" s="51">
        <v>0.40039019584655738</v>
      </c>
      <c r="AB168" s="51">
        <v>2.6073155403137207</v>
      </c>
      <c r="AC168" s="51">
        <v>6</v>
      </c>
      <c r="AD168" s="51" t="s">
        <v>532</v>
      </c>
      <c r="AE168" s="51" t="s">
        <v>254</v>
      </c>
      <c r="AF168" s="51">
        <v>2</v>
      </c>
      <c r="AG168" s="51">
        <v>1.4404919147491455</v>
      </c>
      <c r="AH168" s="51">
        <v>487989.295138065</v>
      </c>
      <c r="AI168" s="51">
        <v>221268.06413174828</v>
      </c>
    </row>
    <row r="169" spans="1:35" x14ac:dyDescent="0.2">
      <c r="A169" s="26">
        <v>166</v>
      </c>
      <c r="B169" s="43">
        <v>366</v>
      </c>
      <c r="C169" s="43" t="s">
        <v>723</v>
      </c>
      <c r="D169" s="43" t="s">
        <v>23</v>
      </c>
      <c r="E169" s="43" t="s">
        <v>35</v>
      </c>
      <c r="F169" s="43" t="s">
        <v>25</v>
      </c>
      <c r="G169" s="43" t="s">
        <v>40</v>
      </c>
      <c r="H169" s="43" t="s">
        <v>27</v>
      </c>
      <c r="I169" s="43" t="s">
        <v>27</v>
      </c>
      <c r="J169" s="96">
        <f t="shared" si="15"/>
        <v>6.25</v>
      </c>
      <c r="K169" s="96">
        <f t="shared" si="17"/>
        <v>0</v>
      </c>
      <c r="L169" s="43" t="s">
        <v>28</v>
      </c>
      <c r="M169" s="43" t="s">
        <v>29</v>
      </c>
      <c r="N169" s="43">
        <v>1</v>
      </c>
      <c r="O169" s="43">
        <v>1</v>
      </c>
      <c r="P169" s="43" t="s">
        <v>146</v>
      </c>
      <c r="Q169" s="43" t="s">
        <v>23</v>
      </c>
      <c r="R169" s="43" t="s">
        <v>25</v>
      </c>
      <c r="S169" s="43" t="s">
        <v>40</v>
      </c>
      <c r="T169" s="43" t="s">
        <v>49</v>
      </c>
      <c r="U169" s="43" t="s">
        <v>49</v>
      </c>
      <c r="V169" s="96">
        <f t="shared" si="16"/>
        <v>2.25</v>
      </c>
      <c r="W169" s="15"/>
      <c r="X169" s="15"/>
      <c r="Y169" s="51" t="s">
        <v>766</v>
      </c>
      <c r="Z169" s="51">
        <v>0.24402155756950378</v>
      </c>
      <c r="AA169" s="51">
        <v>0.24402155756950378</v>
      </c>
      <c r="AB169" s="51">
        <v>2.2148432731628418</v>
      </c>
      <c r="AC169" s="51">
        <v>8</v>
      </c>
      <c r="AD169" s="51" t="s">
        <v>767</v>
      </c>
      <c r="AE169" s="51" t="s">
        <v>568</v>
      </c>
      <c r="AF169" s="51">
        <v>2</v>
      </c>
      <c r="AG169" s="51">
        <v>1.3211671113967896</v>
      </c>
      <c r="AH169" s="51">
        <v>481785.77078461845</v>
      </c>
      <c r="AI169" s="51">
        <v>209525.18181660728</v>
      </c>
    </row>
    <row r="170" spans="1:35" x14ac:dyDescent="0.2">
      <c r="A170" s="26">
        <v>167</v>
      </c>
      <c r="B170" s="43">
        <v>99</v>
      </c>
      <c r="C170" s="43" t="s">
        <v>240</v>
      </c>
      <c r="D170" s="43" t="s">
        <v>23</v>
      </c>
      <c r="E170" s="43" t="s">
        <v>24</v>
      </c>
      <c r="F170" s="43" t="s">
        <v>25</v>
      </c>
      <c r="G170" s="43" t="s">
        <v>44</v>
      </c>
      <c r="H170" s="43" t="s">
        <v>27</v>
      </c>
      <c r="I170" s="43" t="s">
        <v>27</v>
      </c>
      <c r="J170" s="96">
        <f t="shared" si="15"/>
        <v>6.25</v>
      </c>
      <c r="K170" s="96">
        <f t="shared" si="17"/>
        <v>0</v>
      </c>
      <c r="L170" s="43" t="s">
        <v>28</v>
      </c>
      <c r="M170" s="43" t="s">
        <v>29</v>
      </c>
      <c r="N170" s="43">
        <v>1</v>
      </c>
      <c r="O170" s="43">
        <v>1</v>
      </c>
      <c r="P170" s="43"/>
      <c r="Q170" s="43"/>
      <c r="R170" s="43"/>
      <c r="S170" s="43"/>
      <c r="T170" s="43"/>
      <c r="U170" s="43"/>
      <c r="V170" s="96">
        <f t="shared" si="16"/>
        <v>0</v>
      </c>
      <c r="W170" s="15"/>
      <c r="X170" s="15"/>
      <c r="Y170" s="51" t="s">
        <v>263</v>
      </c>
      <c r="Z170" s="51">
        <v>0.21347228407859797</v>
      </c>
      <c r="AA170" s="51">
        <v>0.21347228407859797</v>
      </c>
      <c r="AB170" s="51">
        <v>2.1556529998779297</v>
      </c>
      <c r="AC170" s="51">
        <v>9</v>
      </c>
      <c r="AD170" s="51" t="s">
        <v>264</v>
      </c>
      <c r="AE170" s="51" t="s">
        <v>254</v>
      </c>
      <c r="AF170" s="51">
        <v>2</v>
      </c>
      <c r="AG170" s="51">
        <v>1.0660936832427979</v>
      </c>
      <c r="AH170" s="51">
        <v>464133.99038925482</v>
      </c>
      <c r="AI170" s="51">
        <v>234492.44940359564</v>
      </c>
    </row>
    <row r="171" spans="1:35" x14ac:dyDescent="0.2">
      <c r="A171" s="26">
        <v>168</v>
      </c>
      <c r="B171" s="43">
        <v>1</v>
      </c>
      <c r="C171" s="43" t="s">
        <v>22</v>
      </c>
      <c r="D171" s="43" t="s">
        <v>23</v>
      </c>
      <c r="E171" s="43" t="s">
        <v>24</v>
      </c>
      <c r="F171" s="43" t="s">
        <v>25</v>
      </c>
      <c r="G171" s="43" t="s">
        <v>26</v>
      </c>
      <c r="H171" s="43" t="s">
        <v>27</v>
      </c>
      <c r="I171" s="43" t="s">
        <v>27</v>
      </c>
      <c r="J171" s="96">
        <f t="shared" si="15"/>
        <v>6.25</v>
      </c>
      <c r="K171" s="96">
        <f t="shared" si="17"/>
        <v>0</v>
      </c>
      <c r="L171" s="43" t="s">
        <v>28</v>
      </c>
      <c r="M171" s="43" t="s">
        <v>29</v>
      </c>
      <c r="N171" s="43">
        <v>1</v>
      </c>
      <c r="O171" s="43">
        <v>1</v>
      </c>
      <c r="P171" s="43"/>
      <c r="Q171" s="43"/>
      <c r="R171" s="43"/>
      <c r="S171" s="43"/>
      <c r="T171" s="43"/>
      <c r="U171" s="43"/>
      <c r="V171" s="96">
        <f t="shared" si="16"/>
        <v>0</v>
      </c>
      <c r="W171" s="15"/>
      <c r="X171" s="15"/>
      <c r="Y171" s="51" t="s">
        <v>30</v>
      </c>
      <c r="Z171" s="51">
        <v>0.46978932619094865</v>
      </c>
      <c r="AA171" s="51">
        <v>0.46978932619094865</v>
      </c>
      <c r="AB171" s="51">
        <v>2.5797252655029297</v>
      </c>
      <c r="AC171" s="51">
        <v>7</v>
      </c>
      <c r="AD171" s="51" t="s">
        <v>31</v>
      </c>
      <c r="AE171" s="51" t="s">
        <v>32</v>
      </c>
      <c r="AF171" s="51">
        <v>2</v>
      </c>
      <c r="AG171" s="51">
        <v>2.2102837562561035</v>
      </c>
      <c r="AH171" s="51">
        <v>476636.33844996931</v>
      </c>
      <c r="AI171" s="51">
        <v>226828.18855820087</v>
      </c>
    </row>
    <row r="172" spans="1:35" x14ac:dyDescent="0.2">
      <c r="A172" s="26">
        <v>169</v>
      </c>
      <c r="B172" s="43">
        <v>13</v>
      </c>
      <c r="C172" s="43" t="s">
        <v>22</v>
      </c>
      <c r="D172" s="43" t="s">
        <v>23</v>
      </c>
      <c r="E172" s="43" t="s">
        <v>35</v>
      </c>
      <c r="F172" s="43" t="s">
        <v>25</v>
      </c>
      <c r="G172" s="43" t="s">
        <v>26</v>
      </c>
      <c r="H172" s="43" t="s">
        <v>27</v>
      </c>
      <c r="I172" s="43" t="s">
        <v>27</v>
      </c>
      <c r="J172" s="96">
        <f t="shared" si="15"/>
        <v>6.25</v>
      </c>
      <c r="K172" s="96">
        <f t="shared" si="17"/>
        <v>0</v>
      </c>
      <c r="L172" s="43" t="s">
        <v>28</v>
      </c>
      <c r="M172" s="43" t="s">
        <v>29</v>
      </c>
      <c r="N172" s="43">
        <v>1</v>
      </c>
      <c r="O172" s="43">
        <v>1</v>
      </c>
      <c r="P172" s="43" t="s">
        <v>47</v>
      </c>
      <c r="Q172" s="43" t="s">
        <v>34</v>
      </c>
      <c r="R172" s="43" t="s">
        <v>25</v>
      </c>
      <c r="S172" s="43" t="s">
        <v>26</v>
      </c>
      <c r="T172" s="43" t="s">
        <v>49</v>
      </c>
      <c r="U172" s="43" t="s">
        <v>61</v>
      </c>
      <c r="V172" s="96">
        <f t="shared" si="16"/>
        <v>1.5</v>
      </c>
      <c r="W172" s="15"/>
      <c r="X172" s="15" t="s">
        <v>981</v>
      </c>
      <c r="Y172" s="51" t="s">
        <v>76</v>
      </c>
      <c r="Z172" s="51">
        <v>0.19292379260063175</v>
      </c>
      <c r="AA172" s="51">
        <v>0.19292379260063175</v>
      </c>
      <c r="AB172" s="51">
        <v>2.5342099666595459</v>
      </c>
      <c r="AC172" s="51">
        <v>8</v>
      </c>
      <c r="AD172" s="51" t="s">
        <v>77</v>
      </c>
      <c r="AE172" s="51" t="s">
        <v>32</v>
      </c>
      <c r="AF172" s="51">
        <v>2</v>
      </c>
      <c r="AG172" s="51">
        <v>1.1702884435653687</v>
      </c>
      <c r="AH172" s="51">
        <v>471411.51312344352</v>
      </c>
      <c r="AI172" s="51">
        <v>227539.61116459468</v>
      </c>
    </row>
    <row r="173" spans="1:35" x14ac:dyDescent="0.2">
      <c r="A173" s="26">
        <v>170</v>
      </c>
      <c r="B173" s="43">
        <v>65</v>
      </c>
      <c r="C173" s="43" t="s">
        <v>22</v>
      </c>
      <c r="D173" s="43" t="s">
        <v>23</v>
      </c>
      <c r="E173" s="43" t="s">
        <v>24</v>
      </c>
      <c r="F173" s="43" t="s">
        <v>25</v>
      </c>
      <c r="G173" s="43" t="s">
        <v>40</v>
      </c>
      <c r="H173" s="43" t="s">
        <v>27</v>
      </c>
      <c r="I173" s="43" t="s">
        <v>27</v>
      </c>
      <c r="J173" s="96">
        <f t="shared" si="15"/>
        <v>6.25</v>
      </c>
      <c r="K173" s="96">
        <f t="shared" si="17"/>
        <v>0</v>
      </c>
      <c r="L173" s="43" t="s">
        <v>28</v>
      </c>
      <c r="M173" s="43" t="s">
        <v>51</v>
      </c>
      <c r="N173" s="43">
        <v>1</v>
      </c>
      <c r="O173" s="43">
        <v>1</v>
      </c>
      <c r="P173" s="43"/>
      <c r="Q173" s="43"/>
      <c r="R173" s="43"/>
      <c r="S173" s="43"/>
      <c r="T173" s="43"/>
      <c r="U173" s="43"/>
      <c r="V173" s="96">
        <f t="shared" si="16"/>
        <v>0</v>
      </c>
      <c r="W173" s="15"/>
      <c r="X173" s="15"/>
      <c r="Y173" s="51" t="s">
        <v>185</v>
      </c>
      <c r="Z173" s="51">
        <v>0.39634310007095336</v>
      </c>
      <c r="AA173" s="51">
        <v>0.39634310007095336</v>
      </c>
      <c r="AB173" s="51">
        <v>2.6082372665405273</v>
      </c>
      <c r="AC173" s="51">
        <v>6</v>
      </c>
      <c r="AD173" s="51" t="s">
        <v>186</v>
      </c>
      <c r="AE173" s="51" t="s">
        <v>32</v>
      </c>
      <c r="AF173" s="51">
        <v>2</v>
      </c>
      <c r="AG173" s="51">
        <v>1.3158314228057861</v>
      </c>
      <c r="AH173" s="51">
        <v>466575.54244150815</v>
      </c>
      <c r="AI173" s="51">
        <v>227746.37521645552</v>
      </c>
    </row>
    <row r="174" spans="1:35" x14ac:dyDescent="0.2">
      <c r="A174" s="26">
        <v>171</v>
      </c>
      <c r="B174" s="43">
        <v>71</v>
      </c>
      <c r="C174" s="43" t="s">
        <v>22</v>
      </c>
      <c r="D174" s="43" t="s">
        <v>23</v>
      </c>
      <c r="E174" s="43" t="s">
        <v>24</v>
      </c>
      <c r="F174" s="43" t="s">
        <v>25</v>
      </c>
      <c r="G174" s="43" t="s">
        <v>26</v>
      </c>
      <c r="H174" s="43" t="s">
        <v>27</v>
      </c>
      <c r="I174" s="43" t="s">
        <v>27</v>
      </c>
      <c r="J174" s="96">
        <f t="shared" si="15"/>
        <v>6.25</v>
      </c>
      <c r="K174" s="96">
        <f t="shared" si="17"/>
        <v>0</v>
      </c>
      <c r="L174" s="43" t="s">
        <v>28</v>
      </c>
      <c r="M174" s="43" t="s">
        <v>29</v>
      </c>
      <c r="N174" s="43">
        <v>1</v>
      </c>
      <c r="O174" s="43">
        <v>1</v>
      </c>
      <c r="P174" s="43"/>
      <c r="Q174" s="43"/>
      <c r="R174" s="43"/>
      <c r="S174" s="43"/>
      <c r="T174" s="43"/>
      <c r="U174" s="43"/>
      <c r="V174" s="96">
        <f t="shared" si="16"/>
        <v>0</v>
      </c>
      <c r="W174" s="15"/>
      <c r="X174" s="15"/>
      <c r="Y174" s="51" t="s">
        <v>200</v>
      </c>
      <c r="Z174" s="51">
        <v>0.29090397357940678</v>
      </c>
      <c r="AA174" s="51">
        <v>0.29090397357940678</v>
      </c>
      <c r="AB174" s="51">
        <v>3.4528005123138428</v>
      </c>
      <c r="AC174" s="51">
        <v>6</v>
      </c>
      <c r="AD174" s="51" t="s">
        <v>201</v>
      </c>
      <c r="AE174" s="51" t="s">
        <v>32</v>
      </c>
      <c r="AF174" s="51">
        <v>2</v>
      </c>
      <c r="AG174" s="51">
        <v>1.4977922439575195</v>
      </c>
      <c r="AH174" s="51">
        <v>469575.11392459483</v>
      </c>
      <c r="AI174" s="51">
        <v>227281.39276009778</v>
      </c>
    </row>
    <row r="175" spans="1:35" x14ac:dyDescent="0.2">
      <c r="A175" s="26">
        <v>172</v>
      </c>
      <c r="B175" s="43">
        <v>165</v>
      </c>
      <c r="C175" s="43" t="s">
        <v>22</v>
      </c>
      <c r="D175" s="43" t="s">
        <v>23</v>
      </c>
      <c r="E175" s="43" t="s">
        <v>24</v>
      </c>
      <c r="F175" s="43" t="s">
        <v>25</v>
      </c>
      <c r="G175" s="43" t="s">
        <v>26</v>
      </c>
      <c r="H175" s="43" t="s">
        <v>27</v>
      </c>
      <c r="I175" s="43" t="s">
        <v>27</v>
      </c>
      <c r="J175" s="96">
        <f t="shared" si="15"/>
        <v>6.25</v>
      </c>
      <c r="K175" s="96">
        <f t="shared" si="17"/>
        <v>0</v>
      </c>
      <c r="L175" s="43" t="s">
        <v>28</v>
      </c>
      <c r="M175" s="43" t="s">
        <v>29</v>
      </c>
      <c r="N175" s="43">
        <v>1</v>
      </c>
      <c r="O175" s="43">
        <v>1</v>
      </c>
      <c r="P175" s="43"/>
      <c r="Q175" s="43"/>
      <c r="R175" s="43"/>
      <c r="S175" s="43"/>
      <c r="T175" s="43"/>
      <c r="U175" s="43"/>
      <c r="V175" s="96">
        <f t="shared" si="16"/>
        <v>0</v>
      </c>
      <c r="W175" s="15"/>
      <c r="X175" s="15"/>
      <c r="Y175" s="51" t="s">
        <v>400</v>
      </c>
      <c r="Z175" s="51">
        <v>0.21388443231582646</v>
      </c>
      <c r="AA175" s="51">
        <v>0.21388443231582646</v>
      </c>
      <c r="AB175" s="51">
        <v>1.9267452955245972</v>
      </c>
      <c r="AC175" s="51">
        <v>9</v>
      </c>
      <c r="AD175" s="51" t="s">
        <v>401</v>
      </c>
      <c r="AE175" s="51" t="s">
        <v>254</v>
      </c>
      <c r="AF175" s="51">
        <v>2</v>
      </c>
      <c r="AG175" s="51">
        <v>1.0041567087173462</v>
      </c>
      <c r="AH175" s="51">
        <v>486588.74712691747</v>
      </c>
      <c r="AI175" s="51">
        <v>234768.24360038497</v>
      </c>
    </row>
    <row r="176" spans="1:35" x14ac:dyDescent="0.2">
      <c r="A176" s="26">
        <v>173</v>
      </c>
      <c r="B176" s="43">
        <v>166</v>
      </c>
      <c r="C176" s="43" t="s">
        <v>22</v>
      </c>
      <c r="D176" s="43" t="s">
        <v>23</v>
      </c>
      <c r="E176" s="43" t="s">
        <v>24</v>
      </c>
      <c r="F176" s="43" t="s">
        <v>25</v>
      </c>
      <c r="G176" s="43" t="s">
        <v>58</v>
      </c>
      <c r="H176" s="43" t="s">
        <v>27</v>
      </c>
      <c r="I176" s="43" t="s">
        <v>27</v>
      </c>
      <c r="J176" s="96">
        <f t="shared" si="15"/>
        <v>6.25</v>
      </c>
      <c r="K176" s="96">
        <f t="shared" si="17"/>
        <v>0</v>
      </c>
      <c r="L176" s="43" t="s">
        <v>28</v>
      </c>
      <c r="M176" s="43" t="s">
        <v>34</v>
      </c>
      <c r="N176" s="43">
        <v>1</v>
      </c>
      <c r="O176" s="43">
        <v>0</v>
      </c>
      <c r="P176" s="43"/>
      <c r="Q176" s="43"/>
      <c r="R176" s="43"/>
      <c r="S176" s="43"/>
      <c r="T176" s="43"/>
      <c r="U176" s="43"/>
      <c r="V176" s="96">
        <f t="shared" si="16"/>
        <v>0</v>
      </c>
      <c r="W176" s="15"/>
      <c r="X176" s="15"/>
      <c r="Y176" s="51" t="s">
        <v>402</v>
      </c>
      <c r="Z176" s="51">
        <v>0.31012305259704614</v>
      </c>
      <c r="AA176" s="51">
        <v>0.31012305259704614</v>
      </c>
      <c r="AB176" s="51">
        <v>2.4729313850402832</v>
      </c>
      <c r="AC176" s="51">
        <v>8</v>
      </c>
      <c r="AD176" s="51" t="s">
        <v>403</v>
      </c>
      <c r="AE176" s="51" t="s">
        <v>254</v>
      </c>
      <c r="AF176" s="51">
        <v>2</v>
      </c>
      <c r="AG176" s="51">
        <v>1.1684718132019043</v>
      </c>
      <c r="AH176" s="51">
        <v>486726.63977247319</v>
      </c>
      <c r="AI176" s="51">
        <v>234220.11777233149</v>
      </c>
    </row>
    <row r="177" spans="1:35" x14ac:dyDescent="0.2">
      <c r="A177" s="26">
        <v>174</v>
      </c>
      <c r="B177" s="43">
        <v>191</v>
      </c>
      <c r="C177" s="43" t="s">
        <v>22</v>
      </c>
      <c r="D177" s="43" t="s">
        <v>23</v>
      </c>
      <c r="E177" s="43" t="s">
        <v>24</v>
      </c>
      <c r="F177" s="43" t="s">
        <v>25</v>
      </c>
      <c r="G177" s="43" t="s">
        <v>58</v>
      </c>
      <c r="H177" s="43" t="s">
        <v>27</v>
      </c>
      <c r="I177" s="43" t="s">
        <v>27</v>
      </c>
      <c r="J177" s="96">
        <f t="shared" si="15"/>
        <v>6.25</v>
      </c>
      <c r="K177" s="96">
        <f t="shared" si="17"/>
        <v>0</v>
      </c>
      <c r="L177" s="43" t="s">
        <v>28</v>
      </c>
      <c r="M177" s="43" t="s">
        <v>29</v>
      </c>
      <c r="N177" s="43">
        <v>1</v>
      </c>
      <c r="O177" s="43">
        <v>1</v>
      </c>
      <c r="P177" s="43"/>
      <c r="Q177" s="43"/>
      <c r="R177" s="43"/>
      <c r="S177" s="43"/>
      <c r="T177" s="43"/>
      <c r="U177" s="43"/>
      <c r="V177" s="96">
        <f t="shared" si="16"/>
        <v>0</v>
      </c>
      <c r="W177" s="15"/>
      <c r="X177" s="15"/>
      <c r="Y177" s="51" t="s">
        <v>452</v>
      </c>
      <c r="Z177" s="51">
        <v>0.24527893900871284</v>
      </c>
      <c r="AA177" s="51">
        <v>0.24527893900871284</v>
      </c>
      <c r="AB177" s="51">
        <v>3.167374849319458</v>
      </c>
      <c r="AC177" s="51">
        <v>7</v>
      </c>
      <c r="AD177" s="51" t="s">
        <v>453</v>
      </c>
      <c r="AE177" s="51" t="s">
        <v>254</v>
      </c>
      <c r="AF177" s="51">
        <v>2</v>
      </c>
      <c r="AG177" s="51">
        <v>1.6386289596557617</v>
      </c>
      <c r="AH177" s="51">
        <v>492094.19783852698</v>
      </c>
      <c r="AI177" s="51">
        <v>227961.75716239333</v>
      </c>
    </row>
    <row r="178" spans="1:35" x14ac:dyDescent="0.2">
      <c r="A178" s="26">
        <v>175</v>
      </c>
      <c r="B178" s="43">
        <v>192</v>
      </c>
      <c r="C178" s="43" t="s">
        <v>22</v>
      </c>
      <c r="D178" s="43" t="s">
        <v>23</v>
      </c>
      <c r="E178" s="43" t="s">
        <v>24</v>
      </c>
      <c r="F178" s="43" t="s">
        <v>25</v>
      </c>
      <c r="G178" s="43" t="s">
        <v>58</v>
      </c>
      <c r="H178" s="43" t="s">
        <v>27</v>
      </c>
      <c r="I178" s="43" t="s">
        <v>27</v>
      </c>
      <c r="J178" s="96">
        <f t="shared" si="15"/>
        <v>6.25</v>
      </c>
      <c r="K178" s="96">
        <f t="shared" si="17"/>
        <v>0</v>
      </c>
      <c r="L178" s="43" t="s">
        <v>28</v>
      </c>
      <c r="M178" s="43" t="s">
        <v>34</v>
      </c>
      <c r="N178" s="43">
        <v>1</v>
      </c>
      <c r="O178" s="43">
        <v>0</v>
      </c>
      <c r="P178" s="43"/>
      <c r="Q178" s="43"/>
      <c r="R178" s="43"/>
      <c r="S178" s="43"/>
      <c r="T178" s="43"/>
      <c r="U178" s="43"/>
      <c r="V178" s="96">
        <f t="shared" si="16"/>
        <v>0</v>
      </c>
      <c r="W178" s="15"/>
      <c r="X178" s="15"/>
      <c r="Y178" s="51" t="s">
        <v>454</v>
      </c>
      <c r="Z178" s="51">
        <v>0.36214355230331435</v>
      </c>
      <c r="AA178" s="51">
        <v>0.36214355230331435</v>
      </c>
      <c r="AB178" s="51">
        <v>2.4278800487518311</v>
      </c>
      <c r="AC178" s="51">
        <v>8</v>
      </c>
      <c r="AD178" s="51" t="s">
        <v>455</v>
      </c>
      <c r="AE178" s="51" t="s">
        <v>254</v>
      </c>
      <c r="AF178" s="51">
        <v>2</v>
      </c>
      <c r="AG178" s="51">
        <v>1.2458354234695435</v>
      </c>
      <c r="AH178" s="51">
        <v>492196.88720465056</v>
      </c>
      <c r="AI178" s="51">
        <v>225207.00707611823</v>
      </c>
    </row>
    <row r="179" spans="1:35" x14ac:dyDescent="0.2">
      <c r="A179" s="26">
        <v>176</v>
      </c>
      <c r="B179" s="43">
        <v>193</v>
      </c>
      <c r="C179" s="43" t="s">
        <v>22</v>
      </c>
      <c r="D179" s="43" t="s">
        <v>23</v>
      </c>
      <c r="E179" s="43" t="s">
        <v>24</v>
      </c>
      <c r="F179" s="43" t="s">
        <v>25</v>
      </c>
      <c r="G179" s="43" t="s">
        <v>26</v>
      </c>
      <c r="H179" s="43" t="s">
        <v>27</v>
      </c>
      <c r="I179" s="43" t="s">
        <v>27</v>
      </c>
      <c r="J179" s="96">
        <f t="shared" si="15"/>
        <v>6.25</v>
      </c>
      <c r="K179" s="96">
        <f t="shared" si="17"/>
        <v>0</v>
      </c>
      <c r="L179" s="43" t="s">
        <v>28</v>
      </c>
      <c r="M179" s="43" t="s">
        <v>29</v>
      </c>
      <c r="N179" s="43">
        <v>1</v>
      </c>
      <c r="O179" s="43">
        <v>1</v>
      </c>
      <c r="P179" s="43"/>
      <c r="Q179" s="43"/>
      <c r="R179" s="43"/>
      <c r="S179" s="43"/>
      <c r="T179" s="43"/>
      <c r="U179" s="43"/>
      <c r="V179" s="96">
        <f t="shared" si="16"/>
        <v>0</v>
      </c>
      <c r="W179" s="15"/>
      <c r="X179" s="15"/>
      <c r="Y179" s="51" t="s">
        <v>456</v>
      </c>
      <c r="Z179" s="51">
        <v>0.2233921551704407</v>
      </c>
      <c r="AA179" s="51">
        <v>0.2233921551704407</v>
      </c>
      <c r="AB179" s="51">
        <v>2.4701764583587646</v>
      </c>
      <c r="AC179" s="51">
        <v>8</v>
      </c>
      <c r="AD179" s="51" t="s">
        <v>457</v>
      </c>
      <c r="AE179" s="51" t="s">
        <v>254</v>
      </c>
      <c r="AF179" s="51">
        <v>2</v>
      </c>
      <c r="AG179" s="51">
        <v>1.2233656644821167</v>
      </c>
      <c r="AH179" s="51">
        <v>492423.45946104609</v>
      </c>
      <c r="AI179" s="51">
        <v>219898.4255814871</v>
      </c>
    </row>
    <row r="180" spans="1:35" x14ac:dyDescent="0.2">
      <c r="A180" s="26">
        <v>177</v>
      </c>
      <c r="B180" s="43">
        <v>226</v>
      </c>
      <c r="C180" s="43" t="s">
        <v>22</v>
      </c>
      <c r="D180" s="43" t="s">
        <v>23</v>
      </c>
      <c r="E180" s="43" t="s">
        <v>24</v>
      </c>
      <c r="F180" s="43" t="s">
        <v>25</v>
      </c>
      <c r="G180" s="43" t="s">
        <v>40</v>
      </c>
      <c r="H180" s="43" t="s">
        <v>27</v>
      </c>
      <c r="I180" s="43" t="s">
        <v>27</v>
      </c>
      <c r="J180" s="96">
        <f t="shared" si="15"/>
        <v>6.25</v>
      </c>
      <c r="K180" s="96">
        <f t="shared" si="17"/>
        <v>0</v>
      </c>
      <c r="L180" s="43" t="s">
        <v>28</v>
      </c>
      <c r="M180" s="43" t="s">
        <v>29</v>
      </c>
      <c r="N180" s="43">
        <v>1</v>
      </c>
      <c r="O180" s="43">
        <v>1</v>
      </c>
      <c r="P180" s="43"/>
      <c r="Q180" s="43"/>
      <c r="R180" s="43"/>
      <c r="S180" s="43"/>
      <c r="T180" s="43"/>
      <c r="U180" s="43"/>
      <c r="V180" s="96">
        <f t="shared" si="16"/>
        <v>0</v>
      </c>
      <c r="W180" s="15"/>
      <c r="X180" s="15"/>
      <c r="Y180" s="51" t="s">
        <v>524</v>
      </c>
      <c r="Z180" s="51">
        <v>0.40797917842865</v>
      </c>
      <c r="AA180" s="51">
        <v>0.40797917842865</v>
      </c>
      <c r="AB180" s="51">
        <v>3.4893286228179932</v>
      </c>
      <c r="AC180" s="51">
        <v>5</v>
      </c>
      <c r="AD180" s="51" t="s">
        <v>525</v>
      </c>
      <c r="AE180" s="51" t="s">
        <v>254</v>
      </c>
      <c r="AF180" s="51">
        <v>2</v>
      </c>
      <c r="AG180" s="51">
        <v>1.9208254814147949</v>
      </c>
      <c r="AH180" s="51">
        <v>485932.38136705733</v>
      </c>
      <c r="AI180" s="51">
        <v>221719.80407795246</v>
      </c>
    </row>
    <row r="181" spans="1:35" x14ac:dyDescent="0.2">
      <c r="A181" s="26">
        <v>178</v>
      </c>
      <c r="B181" s="43">
        <v>248</v>
      </c>
      <c r="C181" s="43" t="s">
        <v>22</v>
      </c>
      <c r="D181" s="43" t="s">
        <v>23</v>
      </c>
      <c r="E181" s="43" t="s">
        <v>24</v>
      </c>
      <c r="F181" s="43" t="s">
        <v>25</v>
      </c>
      <c r="G181" s="43" t="s">
        <v>58</v>
      </c>
      <c r="H181" s="43" t="s">
        <v>27</v>
      </c>
      <c r="I181" s="43" t="s">
        <v>27</v>
      </c>
      <c r="J181" s="96">
        <f t="shared" si="15"/>
        <v>6.25</v>
      </c>
      <c r="K181" s="96">
        <f t="shared" si="17"/>
        <v>0</v>
      </c>
      <c r="L181" s="43" t="s">
        <v>28</v>
      </c>
      <c r="M181" s="43" t="s">
        <v>29</v>
      </c>
      <c r="N181" s="43">
        <v>1</v>
      </c>
      <c r="O181" s="43">
        <v>1</v>
      </c>
      <c r="P181" s="43"/>
      <c r="Q181" s="43"/>
      <c r="R181" s="43"/>
      <c r="S181" s="43"/>
      <c r="T181" s="43"/>
      <c r="U181" s="43"/>
      <c r="V181" s="96">
        <f t="shared" si="16"/>
        <v>0</v>
      </c>
      <c r="W181" s="15"/>
      <c r="X181" s="15"/>
      <c r="Y181" s="51" t="s">
        <v>566</v>
      </c>
      <c r="Z181" s="51">
        <v>0.25264727234840384</v>
      </c>
      <c r="AA181" s="51">
        <v>0.25264727234840384</v>
      </c>
      <c r="AB181" s="51">
        <v>1.7137573957443237</v>
      </c>
      <c r="AC181" s="51">
        <v>7</v>
      </c>
      <c r="AD181" s="51" t="s">
        <v>567</v>
      </c>
      <c r="AE181" s="51" t="s">
        <v>568</v>
      </c>
      <c r="AF181" s="51">
        <v>1</v>
      </c>
      <c r="AG181" s="51">
        <v>1.0320243835449219</v>
      </c>
      <c r="AH181" s="51">
        <v>487512.41776009795</v>
      </c>
      <c r="AI181" s="51">
        <v>229583.85975205025</v>
      </c>
    </row>
    <row r="182" spans="1:35" x14ac:dyDescent="0.2">
      <c r="A182" s="26">
        <v>179</v>
      </c>
      <c r="B182" s="43">
        <v>273</v>
      </c>
      <c r="C182" s="43" t="s">
        <v>22</v>
      </c>
      <c r="D182" s="43" t="s">
        <v>23</v>
      </c>
      <c r="E182" s="43" t="s">
        <v>35</v>
      </c>
      <c r="F182" s="43" t="s">
        <v>25</v>
      </c>
      <c r="G182" s="43" t="s">
        <v>44</v>
      </c>
      <c r="H182" s="43" t="s">
        <v>27</v>
      </c>
      <c r="I182" s="43" t="s">
        <v>27</v>
      </c>
      <c r="J182" s="96">
        <f t="shared" ref="J182:J194" si="18">H182*I182/144</f>
        <v>6.25</v>
      </c>
      <c r="K182" s="96">
        <f t="shared" si="17"/>
        <v>0</v>
      </c>
      <c r="L182" s="43" t="s">
        <v>28</v>
      </c>
      <c r="M182" s="43" t="s">
        <v>29</v>
      </c>
      <c r="N182" s="43">
        <v>1</v>
      </c>
      <c r="O182" s="43">
        <v>1</v>
      </c>
      <c r="P182" s="43" t="s">
        <v>47</v>
      </c>
      <c r="Q182" s="43" t="s">
        <v>67</v>
      </c>
      <c r="R182" s="43" t="s">
        <v>25</v>
      </c>
      <c r="S182" s="43" t="s">
        <v>44</v>
      </c>
      <c r="T182" s="43" t="s">
        <v>27</v>
      </c>
      <c r="U182" s="43" t="s">
        <v>49</v>
      </c>
      <c r="V182" s="96">
        <f t="shared" ref="V182:V194" si="19">T182*U182/144</f>
        <v>3.75</v>
      </c>
      <c r="W182" s="15"/>
      <c r="X182" s="15" t="s">
        <v>930</v>
      </c>
      <c r="Y182" s="51" t="s">
        <v>606</v>
      </c>
      <c r="Z182" s="51">
        <v>0.31889282941818248</v>
      </c>
      <c r="AA182" s="51">
        <v>0.31889282941818248</v>
      </c>
      <c r="AB182" s="51">
        <v>2.8387610912322998</v>
      </c>
      <c r="AC182" s="51">
        <v>6</v>
      </c>
      <c r="AD182" s="51" t="s">
        <v>607</v>
      </c>
      <c r="AE182" s="51" t="s">
        <v>568</v>
      </c>
      <c r="AF182" s="51">
        <v>1</v>
      </c>
      <c r="AG182" s="51">
        <v>1.7970601320266724</v>
      </c>
      <c r="AH182" s="51">
        <v>483498.34344707709</v>
      </c>
      <c r="AI182" s="51">
        <v>221638.33897113591</v>
      </c>
    </row>
    <row r="183" spans="1:35" x14ac:dyDescent="0.2">
      <c r="A183" s="26">
        <v>180</v>
      </c>
      <c r="B183" s="43">
        <v>293</v>
      </c>
      <c r="C183" s="43" t="s">
        <v>22</v>
      </c>
      <c r="D183" s="43" t="s">
        <v>23</v>
      </c>
      <c r="E183" s="43" t="s">
        <v>24</v>
      </c>
      <c r="F183" s="43" t="s">
        <v>25</v>
      </c>
      <c r="G183" s="43" t="s">
        <v>58</v>
      </c>
      <c r="H183" s="43" t="s">
        <v>27</v>
      </c>
      <c r="I183" s="43" t="s">
        <v>27</v>
      </c>
      <c r="J183" s="96">
        <f t="shared" si="18"/>
        <v>6.25</v>
      </c>
      <c r="K183" s="96">
        <f t="shared" si="17"/>
        <v>0</v>
      </c>
      <c r="L183" s="43" t="s">
        <v>28</v>
      </c>
      <c r="M183" s="43" t="s">
        <v>29</v>
      </c>
      <c r="N183" s="43">
        <v>1</v>
      </c>
      <c r="O183" s="43">
        <v>1</v>
      </c>
      <c r="P183" s="43"/>
      <c r="Q183" s="43"/>
      <c r="R183" s="43"/>
      <c r="S183" s="43"/>
      <c r="T183" s="43"/>
      <c r="U183" s="43"/>
      <c r="V183" s="96">
        <f t="shared" si="19"/>
        <v>0</v>
      </c>
      <c r="W183" s="15"/>
      <c r="X183" s="15"/>
      <c r="Y183" s="51" t="s">
        <v>637</v>
      </c>
      <c r="Z183" s="51">
        <v>0.24440247893333439</v>
      </c>
      <c r="AA183" s="51">
        <v>0.24440247893333439</v>
      </c>
      <c r="AB183" s="51">
        <v>1.7120456695556641</v>
      </c>
      <c r="AC183" s="51">
        <v>7</v>
      </c>
      <c r="AD183" s="51" t="s">
        <v>359</v>
      </c>
      <c r="AE183" s="51" t="s">
        <v>568</v>
      </c>
      <c r="AF183" s="51">
        <v>2</v>
      </c>
      <c r="AG183" s="51">
        <v>1.0351228713989258</v>
      </c>
      <c r="AH183" s="51">
        <v>477670.07278706983</v>
      </c>
      <c r="AI183" s="51">
        <v>224960.56570153646</v>
      </c>
    </row>
    <row r="184" spans="1:35" x14ac:dyDescent="0.2">
      <c r="A184" s="26">
        <v>181</v>
      </c>
      <c r="B184" s="43">
        <v>323</v>
      </c>
      <c r="C184" s="43" t="s">
        <v>22</v>
      </c>
      <c r="D184" s="43" t="s">
        <v>23</v>
      </c>
      <c r="E184" s="43" t="s">
        <v>24</v>
      </c>
      <c r="F184" s="43" t="s">
        <v>25</v>
      </c>
      <c r="G184" s="43" t="s">
        <v>26</v>
      </c>
      <c r="H184" s="43" t="s">
        <v>27</v>
      </c>
      <c r="I184" s="43" t="s">
        <v>27</v>
      </c>
      <c r="J184" s="96">
        <f t="shared" si="18"/>
        <v>6.25</v>
      </c>
      <c r="K184" s="96">
        <f t="shared" si="17"/>
        <v>0</v>
      </c>
      <c r="L184" s="43" t="s">
        <v>28</v>
      </c>
      <c r="M184" s="43" t="s">
        <v>29</v>
      </c>
      <c r="N184" s="43">
        <v>1</v>
      </c>
      <c r="O184" s="43">
        <v>1</v>
      </c>
      <c r="P184" s="43"/>
      <c r="Q184" s="43"/>
      <c r="R184" s="43"/>
      <c r="S184" s="43"/>
      <c r="T184" s="43"/>
      <c r="U184" s="43"/>
      <c r="V184" s="96">
        <f t="shared" si="19"/>
        <v>0</v>
      </c>
      <c r="W184" s="15"/>
      <c r="X184" s="15"/>
      <c r="Y184" s="51" t="s">
        <v>688</v>
      </c>
      <c r="Z184" s="51">
        <v>0.39716652870178226</v>
      </c>
      <c r="AA184" s="51">
        <v>0.39716652870178226</v>
      </c>
      <c r="AB184" s="51">
        <v>3.549971342086792</v>
      </c>
      <c r="AC184" s="51">
        <v>6</v>
      </c>
      <c r="AD184" s="51" t="s">
        <v>689</v>
      </c>
      <c r="AE184" s="51" t="s">
        <v>568</v>
      </c>
      <c r="AF184" s="51">
        <v>2</v>
      </c>
      <c r="AG184" s="51">
        <v>1.4482622146606445</v>
      </c>
      <c r="AH184" s="51">
        <v>476703.53482913139</v>
      </c>
      <c r="AI184" s="51">
        <v>220508.08585121261</v>
      </c>
    </row>
    <row r="185" spans="1:35" x14ac:dyDescent="0.2">
      <c r="A185" s="26">
        <v>182</v>
      </c>
      <c r="B185" s="43">
        <v>348</v>
      </c>
      <c r="C185" s="43" t="s">
        <v>22</v>
      </c>
      <c r="D185" s="43" t="s">
        <v>23</v>
      </c>
      <c r="E185" s="43" t="s">
        <v>24</v>
      </c>
      <c r="F185" s="43" t="s">
        <v>25</v>
      </c>
      <c r="G185" s="43" t="s">
        <v>26</v>
      </c>
      <c r="H185" s="43" t="s">
        <v>27</v>
      </c>
      <c r="I185" s="43" t="s">
        <v>27</v>
      </c>
      <c r="J185" s="96">
        <f t="shared" si="18"/>
        <v>6.25</v>
      </c>
      <c r="K185" s="96">
        <f t="shared" si="17"/>
        <v>0</v>
      </c>
      <c r="L185" s="43" t="s">
        <v>28</v>
      </c>
      <c r="M185" s="43" t="s">
        <v>29</v>
      </c>
      <c r="N185" s="43">
        <v>1</v>
      </c>
      <c r="O185" s="43">
        <v>1</v>
      </c>
      <c r="P185" s="43"/>
      <c r="Q185" s="43"/>
      <c r="R185" s="43"/>
      <c r="S185" s="43"/>
      <c r="T185" s="43"/>
      <c r="U185" s="43"/>
      <c r="V185" s="96">
        <f t="shared" si="19"/>
        <v>0</v>
      </c>
      <c r="W185" s="15"/>
      <c r="X185" s="15"/>
      <c r="Y185" s="51" t="s">
        <v>735</v>
      </c>
      <c r="Z185" s="51">
        <v>0.44677406009281834</v>
      </c>
      <c r="AA185" s="51">
        <v>0.44677406009281834</v>
      </c>
      <c r="AB185" s="51">
        <v>2.2435953617095947</v>
      </c>
      <c r="AC185" s="51">
        <v>6</v>
      </c>
      <c r="AD185" s="51" t="s">
        <v>736</v>
      </c>
      <c r="AE185" s="51" t="s">
        <v>568</v>
      </c>
      <c r="AF185" s="51">
        <v>2</v>
      </c>
      <c r="AG185" s="51">
        <v>1.22705078125</v>
      </c>
      <c r="AH185" s="51">
        <v>484511.04404137604</v>
      </c>
      <c r="AI185" s="51">
        <v>217846.98360030894</v>
      </c>
    </row>
    <row r="186" spans="1:35" x14ac:dyDescent="0.2">
      <c r="A186" s="26">
        <v>183</v>
      </c>
      <c r="B186" s="43">
        <v>356</v>
      </c>
      <c r="C186" s="43" t="s">
        <v>22</v>
      </c>
      <c r="D186" s="43" t="s">
        <v>23</v>
      </c>
      <c r="E186" s="43" t="s">
        <v>24</v>
      </c>
      <c r="F186" s="43" t="s">
        <v>25</v>
      </c>
      <c r="G186" s="43" t="s">
        <v>26</v>
      </c>
      <c r="H186" s="43" t="s">
        <v>27</v>
      </c>
      <c r="I186" s="43" t="s">
        <v>27</v>
      </c>
      <c r="J186" s="96">
        <f t="shared" si="18"/>
        <v>6.25</v>
      </c>
      <c r="K186" s="96">
        <f t="shared" si="17"/>
        <v>0</v>
      </c>
      <c r="L186" s="43" t="s">
        <v>28</v>
      </c>
      <c r="M186" s="43" t="s">
        <v>29</v>
      </c>
      <c r="N186" s="43">
        <v>1</v>
      </c>
      <c r="O186" s="43">
        <v>1</v>
      </c>
      <c r="P186" s="43"/>
      <c r="Q186" s="43"/>
      <c r="R186" s="43"/>
      <c r="S186" s="43"/>
      <c r="T186" s="43"/>
      <c r="U186" s="43"/>
      <c r="V186" s="96">
        <f t="shared" si="19"/>
        <v>0</v>
      </c>
      <c r="W186" s="15"/>
      <c r="X186" s="15"/>
      <c r="Y186" s="51" t="s">
        <v>746</v>
      </c>
      <c r="Z186" s="51">
        <v>0.35766290664672856</v>
      </c>
      <c r="AA186" s="51">
        <v>0.35766290664672856</v>
      </c>
      <c r="AB186" s="51">
        <v>1.7113882303237915</v>
      </c>
      <c r="AC186" s="51">
        <v>8</v>
      </c>
      <c r="AD186" s="51" t="s">
        <v>747</v>
      </c>
      <c r="AE186" s="51" t="s">
        <v>568</v>
      </c>
      <c r="AF186" s="51">
        <v>2</v>
      </c>
      <c r="AG186" s="51">
        <v>1.1003819704055786</v>
      </c>
      <c r="AH186" s="51">
        <v>483687.65760659921</v>
      </c>
      <c r="AI186" s="51">
        <v>206626.75329238764</v>
      </c>
    </row>
    <row r="187" spans="1:35" x14ac:dyDescent="0.2">
      <c r="A187" s="26">
        <v>184</v>
      </c>
      <c r="B187" s="43">
        <v>369</v>
      </c>
      <c r="C187" s="43" t="s">
        <v>22</v>
      </c>
      <c r="D187" s="43" t="s">
        <v>23</v>
      </c>
      <c r="E187" s="43" t="s">
        <v>24</v>
      </c>
      <c r="F187" s="43" t="s">
        <v>25</v>
      </c>
      <c r="G187" s="43" t="s">
        <v>26</v>
      </c>
      <c r="H187" s="43" t="s">
        <v>27</v>
      </c>
      <c r="I187" s="43" t="s">
        <v>27</v>
      </c>
      <c r="J187" s="96">
        <f t="shared" si="18"/>
        <v>6.25</v>
      </c>
      <c r="K187" s="96">
        <f t="shared" si="17"/>
        <v>0</v>
      </c>
      <c r="L187" s="43" t="s">
        <v>28</v>
      </c>
      <c r="M187" s="43" t="s">
        <v>34</v>
      </c>
      <c r="N187" s="43">
        <v>1</v>
      </c>
      <c r="O187" s="43">
        <v>0</v>
      </c>
      <c r="P187" s="43"/>
      <c r="Q187" s="43"/>
      <c r="R187" s="43"/>
      <c r="S187" s="43"/>
      <c r="T187" s="43"/>
      <c r="U187" s="43"/>
      <c r="V187" s="96">
        <f t="shared" si="19"/>
        <v>0</v>
      </c>
      <c r="W187" s="15"/>
      <c r="X187" s="15"/>
      <c r="Y187" s="51" t="s">
        <v>772</v>
      </c>
      <c r="Z187" s="51">
        <v>1.0883584758889482</v>
      </c>
      <c r="AA187" s="51">
        <v>1.0883584758889482</v>
      </c>
      <c r="AB187" s="51">
        <v>5.6525774002075195</v>
      </c>
      <c r="AC187" s="51">
        <v>5</v>
      </c>
      <c r="AD187" s="51" t="s">
        <v>773</v>
      </c>
      <c r="AE187" s="51" t="s">
        <v>568</v>
      </c>
      <c r="AF187" s="51">
        <v>2</v>
      </c>
      <c r="AG187" s="51">
        <v>2.5010194778442383</v>
      </c>
      <c r="AH187" s="51">
        <v>481856.01748811663</v>
      </c>
      <c r="AI187" s="51">
        <v>209471.26127334393</v>
      </c>
    </row>
    <row r="188" spans="1:35" x14ac:dyDescent="0.2">
      <c r="A188" s="26">
        <v>185</v>
      </c>
      <c r="B188" s="43">
        <v>406</v>
      </c>
      <c r="C188" s="43" t="s">
        <v>22</v>
      </c>
      <c r="D188" s="43" t="s">
        <v>23</v>
      </c>
      <c r="E188" s="43" t="s">
        <v>24</v>
      </c>
      <c r="F188" s="43" t="s">
        <v>25</v>
      </c>
      <c r="G188" s="43" t="s">
        <v>58</v>
      </c>
      <c r="H188" s="43" t="s">
        <v>27</v>
      </c>
      <c r="I188" s="43" t="s">
        <v>27</v>
      </c>
      <c r="J188" s="96">
        <f t="shared" si="18"/>
        <v>6.25</v>
      </c>
      <c r="K188" s="96">
        <f t="shared" si="17"/>
        <v>0</v>
      </c>
      <c r="L188" s="43" t="s">
        <v>28</v>
      </c>
      <c r="M188" s="43" t="s">
        <v>29</v>
      </c>
      <c r="N188" s="43">
        <v>1</v>
      </c>
      <c r="O188" s="43">
        <v>1</v>
      </c>
      <c r="P188" s="43"/>
      <c r="Q188" s="43"/>
      <c r="R188" s="43"/>
      <c r="S188" s="43"/>
      <c r="T188" s="43"/>
      <c r="U188" s="43"/>
      <c r="V188" s="96">
        <f t="shared" si="19"/>
        <v>0</v>
      </c>
      <c r="W188" s="15"/>
      <c r="X188" s="15"/>
      <c r="Y188" s="51" t="s">
        <v>839</v>
      </c>
      <c r="Z188" s="51">
        <v>0.41913673400878904</v>
      </c>
      <c r="AA188" s="51">
        <v>0.41913673400878904</v>
      </c>
      <c r="AB188" s="51">
        <v>2.1784877777099609</v>
      </c>
      <c r="AC188" s="51">
        <v>6</v>
      </c>
      <c r="AD188" s="51" t="s">
        <v>110</v>
      </c>
      <c r="AE188" s="51" t="s">
        <v>799</v>
      </c>
      <c r="AF188" s="51">
        <v>2</v>
      </c>
      <c r="AG188" s="51">
        <v>1.3063287734985352</v>
      </c>
      <c r="AH188" s="51">
        <v>476401.9316680372</v>
      </c>
      <c r="AI188" s="51">
        <v>209752.34999334262</v>
      </c>
    </row>
    <row r="189" spans="1:35" x14ac:dyDescent="0.2">
      <c r="A189" s="26">
        <v>186</v>
      </c>
      <c r="B189" s="43">
        <v>425</v>
      </c>
      <c r="C189" s="43" t="s">
        <v>22</v>
      </c>
      <c r="D189" s="43" t="s">
        <v>23</v>
      </c>
      <c r="E189" s="43" t="s">
        <v>35</v>
      </c>
      <c r="F189" s="43" t="s">
        <v>25</v>
      </c>
      <c r="G189" s="43" t="s">
        <v>58</v>
      </c>
      <c r="H189" s="43" t="s">
        <v>27</v>
      </c>
      <c r="I189" s="43" t="s">
        <v>27</v>
      </c>
      <c r="J189" s="96">
        <f t="shared" si="18"/>
        <v>6.25</v>
      </c>
      <c r="K189" s="96">
        <f t="shared" si="17"/>
        <v>0</v>
      </c>
      <c r="L189" s="43" t="s">
        <v>28</v>
      </c>
      <c r="M189" s="43" t="s">
        <v>29</v>
      </c>
      <c r="N189" s="43">
        <v>1</v>
      </c>
      <c r="O189" s="43">
        <v>1</v>
      </c>
      <c r="P189" s="43" t="s">
        <v>192</v>
      </c>
      <c r="Q189" s="43" t="s">
        <v>23</v>
      </c>
      <c r="R189" s="43" t="s">
        <v>25</v>
      </c>
      <c r="S189" s="43" t="s">
        <v>58</v>
      </c>
      <c r="T189" s="43" t="s">
        <v>27</v>
      </c>
      <c r="U189" s="43" t="s">
        <v>49</v>
      </c>
      <c r="V189" s="96">
        <f t="shared" si="19"/>
        <v>3.75</v>
      </c>
      <c r="W189" s="15"/>
      <c r="X189" s="15"/>
      <c r="Y189" s="51" t="s">
        <v>868</v>
      </c>
      <c r="Z189" s="51">
        <v>1.69667218794277</v>
      </c>
      <c r="AA189" s="51">
        <v>1.69667218794277</v>
      </c>
      <c r="AB189" s="51">
        <v>6.5214753150939941</v>
      </c>
      <c r="AC189" s="51">
        <v>3</v>
      </c>
      <c r="AD189" s="51" t="s">
        <v>148</v>
      </c>
      <c r="AE189" s="51" t="s">
        <v>799</v>
      </c>
      <c r="AF189" s="51">
        <v>2</v>
      </c>
      <c r="AG189" s="51">
        <v>2.1203823089599609</v>
      </c>
      <c r="AH189" s="51">
        <v>477274.54548106354</v>
      </c>
      <c r="AI189" s="51">
        <v>207154.73352571274</v>
      </c>
    </row>
    <row r="190" spans="1:35" x14ac:dyDescent="0.2">
      <c r="A190" s="26">
        <v>187</v>
      </c>
      <c r="B190" s="43">
        <v>374</v>
      </c>
      <c r="C190" s="43" t="s">
        <v>276</v>
      </c>
      <c r="D190" s="43" t="s">
        <v>23</v>
      </c>
      <c r="E190" s="43" t="s">
        <v>24</v>
      </c>
      <c r="F190" s="43" t="s">
        <v>25</v>
      </c>
      <c r="G190" s="43" t="s">
        <v>40</v>
      </c>
      <c r="H190" s="43" t="s">
        <v>36</v>
      </c>
      <c r="I190" s="43" t="s">
        <v>277</v>
      </c>
      <c r="J190" s="96">
        <f t="shared" si="18"/>
        <v>8</v>
      </c>
      <c r="K190" s="96">
        <f t="shared" si="17"/>
        <v>0</v>
      </c>
      <c r="L190" s="43" t="s">
        <v>28</v>
      </c>
      <c r="M190" s="43" t="s">
        <v>29</v>
      </c>
      <c r="N190" s="43">
        <v>2</v>
      </c>
      <c r="O190" s="43">
        <v>1</v>
      </c>
      <c r="P190" s="43"/>
      <c r="Q190" s="43"/>
      <c r="R190" s="43"/>
      <c r="S190" s="43"/>
      <c r="T190" s="43"/>
      <c r="U190" s="43"/>
      <c r="V190" s="96">
        <f t="shared" si="19"/>
        <v>0</v>
      </c>
      <c r="W190" s="15"/>
      <c r="X190" s="15"/>
      <c r="Y190" s="51" t="s">
        <v>782</v>
      </c>
      <c r="Z190" s="51">
        <v>0.55052106857299821</v>
      </c>
      <c r="AA190" s="51">
        <v>0.55052106857299821</v>
      </c>
      <c r="AB190" s="51">
        <v>2.2897653579711914</v>
      </c>
      <c r="AC190" s="51">
        <v>8</v>
      </c>
      <c r="AD190" s="51" t="s">
        <v>783</v>
      </c>
      <c r="AE190" s="51" t="s">
        <v>568</v>
      </c>
      <c r="AF190" s="51">
        <v>2</v>
      </c>
      <c r="AG190" s="51">
        <v>1.5240087509155273</v>
      </c>
      <c r="AH190" s="51">
        <v>481756.97758570511</v>
      </c>
      <c r="AI190" s="51">
        <v>210139.66441433673</v>
      </c>
    </row>
    <row r="191" spans="1:35" x14ac:dyDescent="0.2">
      <c r="A191" s="26">
        <v>188</v>
      </c>
      <c r="B191" s="43">
        <v>259</v>
      </c>
      <c r="C191" s="43" t="s">
        <v>585</v>
      </c>
      <c r="D191" s="43" t="s">
        <v>23</v>
      </c>
      <c r="E191" s="43" t="s">
        <v>35</v>
      </c>
      <c r="F191" s="43" t="s">
        <v>25</v>
      </c>
      <c r="G191" s="43" t="s">
        <v>40</v>
      </c>
      <c r="H191" s="43" t="s">
        <v>27</v>
      </c>
      <c r="I191" s="43" t="s">
        <v>27</v>
      </c>
      <c r="J191" s="96">
        <f t="shared" si="18"/>
        <v>6.25</v>
      </c>
      <c r="K191" s="96">
        <f t="shared" si="17"/>
        <v>0</v>
      </c>
      <c r="L191" s="43" t="s">
        <v>28</v>
      </c>
      <c r="M191" s="43" t="s">
        <v>29</v>
      </c>
      <c r="N191" s="43">
        <v>1</v>
      </c>
      <c r="O191" s="43">
        <v>1</v>
      </c>
      <c r="P191" s="43" t="s">
        <v>146</v>
      </c>
      <c r="Q191" s="43" t="s">
        <v>23</v>
      </c>
      <c r="R191" s="43" t="s">
        <v>25</v>
      </c>
      <c r="S191" s="43" t="s">
        <v>40</v>
      </c>
      <c r="T191" s="43" t="s">
        <v>49</v>
      </c>
      <c r="U191" s="43" t="s">
        <v>49</v>
      </c>
      <c r="V191" s="96">
        <f t="shared" si="19"/>
        <v>2.25</v>
      </c>
      <c r="W191" s="15"/>
      <c r="X191" s="15"/>
      <c r="Y191" s="51" t="s">
        <v>586</v>
      </c>
      <c r="Z191" s="51">
        <v>0.28827264070510877</v>
      </c>
      <c r="AA191" s="51">
        <v>0.28827264070510877</v>
      </c>
      <c r="AB191" s="51">
        <v>3.4658691883087158</v>
      </c>
      <c r="AC191" s="51">
        <v>6</v>
      </c>
      <c r="AD191" s="51" t="s">
        <v>587</v>
      </c>
      <c r="AE191" s="51" t="s">
        <v>568</v>
      </c>
      <c r="AF191" s="51">
        <v>2</v>
      </c>
      <c r="AG191" s="51">
        <v>2.2121603488922119</v>
      </c>
      <c r="AH191" s="51">
        <v>479281.32598128903</v>
      </c>
      <c r="AI191" s="51">
        <v>228945.81809754492</v>
      </c>
    </row>
    <row r="192" spans="1:35" x14ac:dyDescent="0.2">
      <c r="A192" s="26">
        <v>189</v>
      </c>
      <c r="B192" s="43">
        <v>272</v>
      </c>
      <c r="C192" s="43" t="s">
        <v>585</v>
      </c>
      <c r="D192" s="43" t="s">
        <v>23</v>
      </c>
      <c r="E192" s="43" t="s">
        <v>24</v>
      </c>
      <c r="F192" s="43" t="s">
        <v>25</v>
      </c>
      <c r="G192" s="43" t="s">
        <v>44</v>
      </c>
      <c r="H192" s="43" t="s">
        <v>27</v>
      </c>
      <c r="I192" s="43" t="s">
        <v>27</v>
      </c>
      <c r="J192" s="96">
        <f t="shared" si="18"/>
        <v>6.25</v>
      </c>
      <c r="K192" s="96">
        <f t="shared" si="17"/>
        <v>0</v>
      </c>
      <c r="L192" s="43" t="s">
        <v>28</v>
      </c>
      <c r="M192" s="43" t="s">
        <v>34</v>
      </c>
      <c r="N192" s="43">
        <v>1</v>
      </c>
      <c r="O192" s="43">
        <v>0</v>
      </c>
      <c r="P192" s="43"/>
      <c r="Q192" s="43"/>
      <c r="R192" s="43"/>
      <c r="S192" s="43"/>
      <c r="T192" s="43"/>
      <c r="U192" s="43"/>
      <c r="V192" s="96">
        <f t="shared" si="19"/>
        <v>0</v>
      </c>
      <c r="W192" s="15"/>
      <c r="X192" s="15"/>
      <c r="Y192" s="51" t="s">
        <v>604</v>
      </c>
      <c r="Z192" s="51">
        <v>0.66937293529510533</v>
      </c>
      <c r="AA192" s="51">
        <v>0.66937293529510533</v>
      </c>
      <c r="AB192" s="51">
        <v>5.4587531089782715</v>
      </c>
      <c r="AC192" s="51">
        <v>5</v>
      </c>
      <c r="AD192" s="51" t="s">
        <v>605</v>
      </c>
      <c r="AE192" s="51" t="s">
        <v>568</v>
      </c>
      <c r="AF192" s="51">
        <v>2</v>
      </c>
      <c r="AG192" s="51">
        <v>3.1906886100769043</v>
      </c>
      <c r="AH192" s="51">
        <v>483112.16612136731</v>
      </c>
      <c r="AI192" s="51">
        <v>227078.90108985867</v>
      </c>
    </row>
    <row r="193" spans="1:134" x14ac:dyDescent="0.2">
      <c r="A193" s="26">
        <v>190</v>
      </c>
      <c r="B193" s="43">
        <v>364</v>
      </c>
      <c r="C193" s="43" t="s">
        <v>585</v>
      </c>
      <c r="D193" s="43" t="s">
        <v>23</v>
      </c>
      <c r="E193" s="43" t="s">
        <v>35</v>
      </c>
      <c r="F193" s="43" t="s">
        <v>25</v>
      </c>
      <c r="G193" s="43" t="s">
        <v>40</v>
      </c>
      <c r="H193" s="43" t="s">
        <v>27</v>
      </c>
      <c r="I193" s="43" t="s">
        <v>27</v>
      </c>
      <c r="J193" s="96">
        <f t="shared" si="18"/>
        <v>6.25</v>
      </c>
      <c r="K193" s="96">
        <f t="shared" si="17"/>
        <v>0</v>
      </c>
      <c r="L193" s="43" t="s">
        <v>28</v>
      </c>
      <c r="M193" s="43" t="s">
        <v>29</v>
      </c>
      <c r="N193" s="43">
        <v>1</v>
      </c>
      <c r="O193" s="43">
        <v>1</v>
      </c>
      <c r="P193" s="43" t="s">
        <v>47</v>
      </c>
      <c r="Q193" s="43" t="s">
        <v>23</v>
      </c>
      <c r="R193" s="43" t="s">
        <v>25</v>
      </c>
      <c r="S193" s="43" t="s">
        <v>40</v>
      </c>
      <c r="T193" s="43" t="s">
        <v>49</v>
      </c>
      <c r="U193" s="43" t="s">
        <v>36</v>
      </c>
      <c r="V193" s="96">
        <f t="shared" si="19"/>
        <v>3</v>
      </c>
      <c r="W193" s="15"/>
      <c r="X193" s="15" t="s">
        <v>949</v>
      </c>
      <c r="Y193" s="51" t="s">
        <v>762</v>
      </c>
      <c r="Z193" s="51">
        <v>0.29562773942947401</v>
      </c>
      <c r="AA193" s="51">
        <v>0.29562773942947401</v>
      </c>
      <c r="AB193" s="51">
        <v>2.8339657783508301</v>
      </c>
      <c r="AC193" s="51">
        <v>7</v>
      </c>
      <c r="AD193" s="51" t="s">
        <v>763</v>
      </c>
      <c r="AE193" s="51" t="s">
        <v>568</v>
      </c>
      <c r="AF193" s="51">
        <v>2</v>
      </c>
      <c r="AG193" s="51">
        <v>1.6815575361251831</v>
      </c>
      <c r="AH193" s="51">
        <v>481788.88984181505</v>
      </c>
      <c r="AI193" s="51">
        <v>209300.95248082606</v>
      </c>
    </row>
    <row r="194" spans="1:134" x14ac:dyDescent="0.2">
      <c r="A194" s="26">
        <v>191</v>
      </c>
      <c r="B194" s="43">
        <v>400</v>
      </c>
      <c r="C194" s="43" t="s">
        <v>585</v>
      </c>
      <c r="D194" s="43" t="s">
        <v>23</v>
      </c>
      <c r="E194" s="43" t="s">
        <v>35</v>
      </c>
      <c r="F194" s="43" t="s">
        <v>25</v>
      </c>
      <c r="G194" s="43" t="s">
        <v>44</v>
      </c>
      <c r="H194" s="43" t="s">
        <v>27</v>
      </c>
      <c r="I194" s="43" t="s">
        <v>27</v>
      </c>
      <c r="J194" s="96">
        <f t="shared" si="18"/>
        <v>6.25</v>
      </c>
      <c r="K194" s="96">
        <f t="shared" si="17"/>
        <v>0</v>
      </c>
      <c r="L194" s="43" t="s">
        <v>28</v>
      </c>
      <c r="M194" s="43" t="s">
        <v>29</v>
      </c>
      <c r="N194" s="43">
        <v>1</v>
      </c>
      <c r="O194" s="43">
        <v>1</v>
      </c>
      <c r="P194" s="43" t="s">
        <v>47</v>
      </c>
      <c r="Q194" s="43" t="s">
        <v>34</v>
      </c>
      <c r="R194" s="43" t="s">
        <v>25</v>
      </c>
      <c r="S194" s="43" t="s">
        <v>44</v>
      </c>
      <c r="T194" s="43" t="s">
        <v>27</v>
      </c>
      <c r="U194" s="43" t="s">
        <v>49</v>
      </c>
      <c r="V194" s="96">
        <f t="shared" si="19"/>
        <v>3.75</v>
      </c>
      <c r="W194" s="15"/>
      <c r="X194" s="15" t="s">
        <v>953</v>
      </c>
      <c r="Y194" s="51" t="s">
        <v>829</v>
      </c>
      <c r="Z194" s="51">
        <v>0.83511092185974134</v>
      </c>
      <c r="AA194" s="51">
        <v>0.83511092185974134</v>
      </c>
      <c r="AB194" s="51">
        <v>0</v>
      </c>
      <c r="AC194" s="51">
        <v>3</v>
      </c>
      <c r="AD194" s="51" t="s">
        <v>830</v>
      </c>
      <c r="AE194" s="51" t="s">
        <v>799</v>
      </c>
      <c r="AF194" s="51">
        <v>0</v>
      </c>
      <c r="AG194" s="51">
        <v>0</v>
      </c>
      <c r="AH194" s="51">
        <v>476480.75726028724</v>
      </c>
      <c r="AI194" s="51">
        <v>213048.55359773798</v>
      </c>
    </row>
    <row r="195" spans="1:134" x14ac:dyDescent="0.2">
      <c r="A195" s="26">
        <v>192</v>
      </c>
      <c r="B195" s="43">
        <v>334</v>
      </c>
      <c r="C195" s="43" t="s">
        <v>33</v>
      </c>
      <c r="D195" s="43" t="s">
        <v>34</v>
      </c>
      <c r="E195" s="43" t="s">
        <v>35</v>
      </c>
      <c r="F195" s="43" t="s">
        <v>25</v>
      </c>
      <c r="G195" s="43" t="s">
        <v>58</v>
      </c>
      <c r="H195" s="43" t="s">
        <v>36</v>
      </c>
      <c r="I195" s="43" t="s">
        <v>37</v>
      </c>
      <c r="J195" s="96"/>
      <c r="K195" s="96">
        <f t="shared" si="17"/>
        <v>1</v>
      </c>
      <c r="L195" s="43" t="s">
        <v>38</v>
      </c>
      <c r="M195" s="43" t="s">
        <v>34</v>
      </c>
      <c r="N195" s="43">
        <v>1</v>
      </c>
      <c r="O195" s="43">
        <v>0</v>
      </c>
      <c r="P195" s="43" t="s">
        <v>33</v>
      </c>
      <c r="Q195" s="43" t="s">
        <v>23</v>
      </c>
      <c r="R195" s="43" t="s">
        <v>25</v>
      </c>
      <c r="S195" s="43" t="s">
        <v>44</v>
      </c>
      <c r="T195" s="43" t="s">
        <v>36</v>
      </c>
      <c r="U195" s="43" t="s">
        <v>37</v>
      </c>
      <c r="V195" s="96"/>
      <c r="W195" s="15"/>
      <c r="X195" s="15"/>
      <c r="Y195" s="51" t="s">
        <v>708</v>
      </c>
      <c r="Z195" s="51">
        <v>0.13873932480812068</v>
      </c>
      <c r="AA195" s="51">
        <v>0.13873932480812068</v>
      </c>
      <c r="AB195" s="51">
        <v>4.0789155960083008</v>
      </c>
      <c r="AC195" s="51">
        <v>5</v>
      </c>
      <c r="AD195" s="51" t="s">
        <v>709</v>
      </c>
      <c r="AE195" s="51" t="s">
        <v>568</v>
      </c>
      <c r="AF195" s="51">
        <v>2</v>
      </c>
      <c r="AG195" s="51">
        <v>1.6268048286437988</v>
      </c>
      <c r="AH195" s="51">
        <v>479315.62770371401</v>
      </c>
      <c r="AI195" s="51">
        <v>217900.75826481153</v>
      </c>
    </row>
    <row r="196" spans="1:134" x14ac:dyDescent="0.2">
      <c r="A196" s="26">
        <v>193</v>
      </c>
      <c r="B196" s="43">
        <v>383</v>
      </c>
      <c r="C196" s="43" t="s">
        <v>33</v>
      </c>
      <c r="D196" s="43" t="s">
        <v>34</v>
      </c>
      <c r="E196" s="43" t="s">
        <v>35</v>
      </c>
      <c r="F196" s="43" t="s">
        <v>25</v>
      </c>
      <c r="G196" s="43" t="s">
        <v>40</v>
      </c>
      <c r="H196" s="43" t="s">
        <v>36</v>
      </c>
      <c r="I196" s="43" t="s">
        <v>73</v>
      </c>
      <c r="J196" s="96"/>
      <c r="K196" s="96">
        <f t="shared" si="17"/>
        <v>1</v>
      </c>
      <c r="L196" s="43" t="s">
        <v>38</v>
      </c>
      <c r="M196" s="43" t="s">
        <v>34</v>
      </c>
      <c r="N196" s="43">
        <v>1</v>
      </c>
      <c r="O196" s="43">
        <v>0</v>
      </c>
      <c r="P196" s="43" t="s">
        <v>33</v>
      </c>
      <c r="Q196" s="43" t="s">
        <v>23</v>
      </c>
      <c r="R196" s="43" t="s">
        <v>25</v>
      </c>
      <c r="S196" s="43" t="s">
        <v>58</v>
      </c>
      <c r="T196" s="43" t="s">
        <v>36</v>
      </c>
      <c r="U196" s="43" t="s">
        <v>37</v>
      </c>
      <c r="V196" s="96"/>
      <c r="W196" s="15"/>
      <c r="X196" s="15"/>
      <c r="Y196" s="51" t="s">
        <v>800</v>
      </c>
      <c r="Z196" s="51">
        <v>0.27456687927246087</v>
      </c>
      <c r="AA196" s="51">
        <v>0.27456687927246087</v>
      </c>
      <c r="AB196" s="51">
        <v>2.668947696685791</v>
      </c>
      <c r="AC196" s="51">
        <v>6</v>
      </c>
      <c r="AD196" s="51" t="s">
        <v>86</v>
      </c>
      <c r="AE196" s="51" t="s">
        <v>799</v>
      </c>
      <c r="AF196" s="51">
        <v>2</v>
      </c>
      <c r="AG196" s="51">
        <v>1.43674635887146</v>
      </c>
      <c r="AH196" s="51">
        <v>481758.34344031679</v>
      </c>
      <c r="AI196" s="51">
        <v>208460.88388764526</v>
      </c>
    </row>
    <row r="197" spans="1:134" x14ac:dyDescent="0.2">
      <c r="A197" s="26">
        <v>194</v>
      </c>
      <c r="B197" s="43">
        <v>93</v>
      </c>
      <c r="C197" s="43" t="s">
        <v>47</v>
      </c>
      <c r="D197" s="43" t="s">
        <v>34</v>
      </c>
      <c r="E197" s="43" t="s">
        <v>35</v>
      </c>
      <c r="F197" s="43" t="s">
        <v>25</v>
      </c>
      <c r="G197" s="43" t="s">
        <v>26</v>
      </c>
      <c r="H197" s="43" t="s">
        <v>36</v>
      </c>
      <c r="I197" s="43" t="s">
        <v>36</v>
      </c>
      <c r="J197" s="96">
        <f>H197*I197/144</f>
        <v>4</v>
      </c>
      <c r="K197" s="96">
        <f t="shared" si="17"/>
        <v>0</v>
      </c>
      <c r="L197" s="43" t="s">
        <v>28</v>
      </c>
      <c r="M197" s="43" t="s">
        <v>29</v>
      </c>
      <c r="N197" s="43">
        <v>1</v>
      </c>
      <c r="O197" s="43">
        <v>1</v>
      </c>
      <c r="P197" s="43" t="s">
        <v>249</v>
      </c>
      <c r="Q197" s="43" t="s">
        <v>23</v>
      </c>
      <c r="R197" s="43" t="s">
        <v>25</v>
      </c>
      <c r="S197" s="43" t="s">
        <v>26</v>
      </c>
      <c r="T197" s="43" t="s">
        <v>36</v>
      </c>
      <c r="U197" s="43" t="s">
        <v>49</v>
      </c>
      <c r="V197" s="96">
        <f>T197*U197/144</f>
        <v>3</v>
      </c>
      <c r="W197" s="15"/>
      <c r="X197" s="15"/>
      <c r="Y197" s="51" t="s">
        <v>250</v>
      </c>
      <c r="Z197" s="51">
        <v>0.23007055282592781</v>
      </c>
      <c r="AA197" s="51">
        <v>0.23007055282592781</v>
      </c>
      <c r="AB197" s="51">
        <v>3.0232799053192139</v>
      </c>
      <c r="AC197" s="51">
        <v>6</v>
      </c>
      <c r="AD197" s="51" t="s">
        <v>251</v>
      </c>
      <c r="AE197" s="51" t="s">
        <v>232</v>
      </c>
      <c r="AF197" s="51">
        <v>2</v>
      </c>
      <c r="AG197" s="51">
        <v>2.3185958862304687</v>
      </c>
      <c r="AH197" s="51">
        <v>464109.88255870139</v>
      </c>
      <c r="AI197" s="51">
        <v>232968.9066946744</v>
      </c>
    </row>
    <row r="198" spans="1:134" ht="19.5" x14ac:dyDescent="0.35">
      <c r="A198" s="26"/>
      <c r="B198" s="97" t="s">
        <v>1054</v>
      </c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  <c r="AD198" s="98"/>
      <c r="AE198" s="98"/>
      <c r="AF198" s="98"/>
      <c r="AG198" s="98"/>
      <c r="AH198" s="98"/>
      <c r="AI198" s="98"/>
    </row>
    <row r="199" spans="1:134" x14ac:dyDescent="0.2">
      <c r="A199" s="26">
        <f>A197+1</f>
        <v>195</v>
      </c>
      <c r="B199" s="43">
        <v>428</v>
      </c>
      <c r="C199" s="43" t="s">
        <v>872</v>
      </c>
      <c r="D199" s="43" t="s">
        <v>39</v>
      </c>
      <c r="E199" s="43" t="s">
        <v>24</v>
      </c>
      <c r="F199" s="43" t="s">
        <v>70</v>
      </c>
      <c r="G199" s="43" t="s">
        <v>40</v>
      </c>
      <c r="H199" s="43" t="s">
        <v>61</v>
      </c>
      <c r="I199" s="43" t="s">
        <v>37</v>
      </c>
      <c r="J199" s="96">
        <f t="shared" ref="J199:J204" si="20">H199*I199/144</f>
        <v>0.5</v>
      </c>
      <c r="K199" s="96">
        <f t="shared" ref="K199:K204" si="21">IF(C199="D3-X1",1,0)</f>
        <v>0</v>
      </c>
      <c r="L199" s="43" t="s">
        <v>28</v>
      </c>
      <c r="M199" s="43" t="s">
        <v>51</v>
      </c>
      <c r="N199" s="43">
        <v>1</v>
      </c>
      <c r="O199" s="43">
        <v>1</v>
      </c>
      <c r="P199" s="43"/>
      <c r="Q199" s="43"/>
      <c r="R199" s="43"/>
      <c r="S199" s="43"/>
      <c r="T199" s="43"/>
      <c r="U199" s="43"/>
      <c r="V199" s="96">
        <f t="shared" ref="V199:V204" si="22">T199*U199/144</f>
        <v>0</v>
      </c>
      <c r="W199" s="15"/>
      <c r="X199" s="15"/>
      <c r="Y199" s="51" t="s">
        <v>873</v>
      </c>
      <c r="Z199" s="51">
        <v>0.38248314609136758</v>
      </c>
      <c r="AA199" s="51">
        <v>0.38248314609136758</v>
      </c>
      <c r="AB199" s="51">
        <v>4.4368152618408203</v>
      </c>
      <c r="AC199" s="51">
        <v>5</v>
      </c>
      <c r="AD199" s="51" t="s">
        <v>874</v>
      </c>
      <c r="AE199" s="51" t="s">
        <v>799</v>
      </c>
      <c r="AF199" s="51">
        <v>2</v>
      </c>
      <c r="AG199" s="51">
        <v>1.4711141586303711</v>
      </c>
      <c r="AH199" s="51">
        <v>477809.58303408709</v>
      </c>
      <c r="AI199" s="51">
        <v>206032.69021167309</v>
      </c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</row>
    <row r="200" spans="1:134" x14ac:dyDescent="0.2">
      <c r="A200" s="26">
        <f>A199+1</f>
        <v>196</v>
      </c>
      <c r="B200" s="43">
        <v>429</v>
      </c>
      <c r="C200" s="43" t="s">
        <v>872</v>
      </c>
      <c r="D200" s="43" t="s">
        <v>39</v>
      </c>
      <c r="E200" s="43" t="s">
        <v>24</v>
      </c>
      <c r="F200" s="43" t="s">
        <v>70</v>
      </c>
      <c r="G200" s="43" t="s">
        <v>44</v>
      </c>
      <c r="H200" s="43" t="s">
        <v>61</v>
      </c>
      <c r="I200" s="43" t="s">
        <v>37</v>
      </c>
      <c r="J200" s="96">
        <f t="shared" si="20"/>
        <v>0.5</v>
      </c>
      <c r="K200" s="96">
        <f t="shared" si="21"/>
        <v>0</v>
      </c>
      <c r="L200" s="43" t="s">
        <v>28</v>
      </c>
      <c r="M200" s="43" t="s">
        <v>51</v>
      </c>
      <c r="N200" s="43">
        <v>1</v>
      </c>
      <c r="O200" s="43">
        <v>1</v>
      </c>
      <c r="P200" s="43"/>
      <c r="Q200" s="43"/>
      <c r="R200" s="43"/>
      <c r="S200" s="43"/>
      <c r="T200" s="43"/>
      <c r="U200" s="43"/>
      <c r="V200" s="96">
        <f t="shared" si="22"/>
        <v>0</v>
      </c>
      <c r="W200" s="15"/>
      <c r="X200" s="15"/>
      <c r="Y200" s="51" t="s">
        <v>875</v>
      </c>
      <c r="Z200" s="51">
        <v>0.36340254545211792</v>
      </c>
      <c r="AA200" s="51">
        <v>0.36340254545211792</v>
      </c>
      <c r="AB200" s="51">
        <v>4.5345401763916016</v>
      </c>
      <c r="AC200" s="51">
        <v>5</v>
      </c>
      <c r="AD200" s="51" t="s">
        <v>156</v>
      </c>
      <c r="AE200" s="51" t="s">
        <v>799</v>
      </c>
      <c r="AF200" s="51">
        <v>2</v>
      </c>
      <c r="AG200" s="51">
        <v>1.4657418727874756</v>
      </c>
      <c r="AH200" s="51">
        <v>477808.62745800306</v>
      </c>
      <c r="AI200" s="51">
        <v>206096.26969342155</v>
      </c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</row>
    <row r="201" spans="1:134" x14ac:dyDescent="0.2">
      <c r="A201" s="26">
        <f>A200+1</f>
        <v>197</v>
      </c>
      <c r="B201" s="43">
        <v>432</v>
      </c>
      <c r="C201" s="43" t="s">
        <v>872</v>
      </c>
      <c r="D201" s="43" t="s">
        <v>39</v>
      </c>
      <c r="E201" s="43" t="s">
        <v>24</v>
      </c>
      <c r="F201" s="43" t="s">
        <v>70</v>
      </c>
      <c r="G201" s="43" t="s">
        <v>44</v>
      </c>
      <c r="H201" s="43" t="s">
        <v>61</v>
      </c>
      <c r="I201" s="43" t="s">
        <v>37</v>
      </c>
      <c r="J201" s="96">
        <f t="shared" si="20"/>
        <v>0.5</v>
      </c>
      <c r="K201" s="96">
        <f t="shared" si="21"/>
        <v>0</v>
      </c>
      <c r="L201" s="43" t="s">
        <v>28</v>
      </c>
      <c r="M201" s="43" t="s">
        <v>51</v>
      </c>
      <c r="N201" s="43">
        <v>1</v>
      </c>
      <c r="O201" s="43">
        <v>1</v>
      </c>
      <c r="P201" s="43"/>
      <c r="Q201" s="43"/>
      <c r="R201" s="43"/>
      <c r="S201" s="43"/>
      <c r="T201" s="43"/>
      <c r="U201" s="43"/>
      <c r="V201" s="96">
        <f t="shared" si="22"/>
        <v>0</v>
      </c>
      <c r="W201" s="15"/>
      <c r="X201" s="15"/>
      <c r="Y201" s="51" t="s">
        <v>879</v>
      </c>
      <c r="Z201" s="51">
        <v>1.5504491392431106</v>
      </c>
      <c r="AA201" s="51">
        <v>1.5504491392431106</v>
      </c>
      <c r="AB201" s="51">
        <v>18.345823287963867</v>
      </c>
      <c r="AC201" s="51">
        <v>4</v>
      </c>
      <c r="AD201" s="51" t="s">
        <v>878</v>
      </c>
      <c r="AE201" s="51" t="s">
        <v>799</v>
      </c>
      <c r="AF201" s="51">
        <v>0</v>
      </c>
      <c r="AG201" s="51">
        <v>13.909045219421387</v>
      </c>
      <c r="AH201" s="51">
        <v>477795.04578292975</v>
      </c>
      <c r="AI201" s="51">
        <v>206632.45219293199</v>
      </c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</row>
    <row r="202" spans="1:134" x14ac:dyDescent="0.2">
      <c r="A202" s="26">
        <f>A201+1</f>
        <v>198</v>
      </c>
      <c r="B202" s="43">
        <v>433</v>
      </c>
      <c r="C202" s="43" t="s">
        <v>872</v>
      </c>
      <c r="D202" s="43" t="s">
        <v>39</v>
      </c>
      <c r="E202" s="43" t="s">
        <v>24</v>
      </c>
      <c r="F202" s="43" t="s">
        <v>70</v>
      </c>
      <c r="G202" s="43" t="s">
        <v>40</v>
      </c>
      <c r="H202" s="43" t="s">
        <v>61</v>
      </c>
      <c r="I202" s="43" t="s">
        <v>37</v>
      </c>
      <c r="J202" s="96">
        <f t="shared" si="20"/>
        <v>0.5</v>
      </c>
      <c r="K202" s="96">
        <f t="shared" si="21"/>
        <v>0</v>
      </c>
      <c r="L202" s="43" t="s">
        <v>28</v>
      </c>
      <c r="M202" s="43" t="s">
        <v>51</v>
      </c>
      <c r="N202" s="43">
        <v>1</v>
      </c>
      <c r="O202" s="43">
        <v>1</v>
      </c>
      <c r="P202" s="43"/>
      <c r="Q202" s="43"/>
      <c r="R202" s="43"/>
      <c r="S202" s="43"/>
      <c r="T202" s="43"/>
      <c r="U202" s="43"/>
      <c r="V202" s="96">
        <f t="shared" si="22"/>
        <v>0</v>
      </c>
      <c r="W202" s="15"/>
      <c r="X202" s="15"/>
      <c r="Y202" s="51" t="s">
        <v>880</v>
      </c>
      <c r="Z202" s="51">
        <v>0.52994139671325702</v>
      </c>
      <c r="AA202" s="51">
        <v>0.52994139671325702</v>
      </c>
      <c r="AB202" s="51">
        <v>5.3150010108947754</v>
      </c>
      <c r="AC202" s="51">
        <v>5</v>
      </c>
      <c r="AD202" s="51" t="s">
        <v>881</v>
      </c>
      <c r="AE202" s="51" t="s">
        <v>799</v>
      </c>
      <c r="AF202" s="51">
        <v>2</v>
      </c>
      <c r="AG202" s="51">
        <v>1.4401936531066895</v>
      </c>
      <c r="AH202" s="51">
        <v>477791.8892189425</v>
      </c>
      <c r="AI202" s="51">
        <v>206892.06931098487</v>
      </c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</row>
    <row r="203" spans="1:134" x14ac:dyDescent="0.2">
      <c r="A203" s="26">
        <f>A202+1</f>
        <v>199</v>
      </c>
      <c r="B203" s="43">
        <v>434</v>
      </c>
      <c r="C203" s="43" t="s">
        <v>872</v>
      </c>
      <c r="D203" s="43" t="s">
        <v>39</v>
      </c>
      <c r="E203" s="43" t="s">
        <v>24</v>
      </c>
      <c r="F203" s="43" t="s">
        <v>70</v>
      </c>
      <c r="G203" s="43" t="s">
        <v>40</v>
      </c>
      <c r="H203" s="43" t="s">
        <v>61</v>
      </c>
      <c r="I203" s="43" t="s">
        <v>37</v>
      </c>
      <c r="J203" s="96">
        <f t="shared" si="20"/>
        <v>0.5</v>
      </c>
      <c r="K203" s="96">
        <f t="shared" si="21"/>
        <v>0</v>
      </c>
      <c r="L203" s="43" t="s">
        <v>28</v>
      </c>
      <c r="M203" s="43" t="s">
        <v>51</v>
      </c>
      <c r="N203" s="43">
        <v>1</v>
      </c>
      <c r="O203" s="43">
        <v>1</v>
      </c>
      <c r="P203" s="43"/>
      <c r="Q203" s="43"/>
      <c r="R203" s="43"/>
      <c r="S203" s="43"/>
      <c r="T203" s="43"/>
      <c r="U203" s="43"/>
      <c r="V203" s="96">
        <f t="shared" si="22"/>
        <v>0</v>
      </c>
      <c r="W203" s="15"/>
      <c r="X203" s="15"/>
      <c r="Y203" s="51" t="s">
        <v>882</v>
      </c>
      <c r="Z203" s="51">
        <v>0.87155991799991539</v>
      </c>
      <c r="AA203" s="51">
        <v>0.87155991799991539</v>
      </c>
      <c r="AB203" s="51">
        <v>9.2136068344116211</v>
      </c>
      <c r="AC203" s="51">
        <v>4</v>
      </c>
      <c r="AD203" s="51" t="s">
        <v>160</v>
      </c>
      <c r="AE203" s="51" t="s">
        <v>799</v>
      </c>
      <c r="AF203" s="51">
        <v>2</v>
      </c>
      <c r="AG203" s="51">
        <v>2.097381591796875</v>
      </c>
      <c r="AH203" s="51">
        <v>477809.07093605568</v>
      </c>
      <c r="AI203" s="51">
        <v>207092.65010488388</v>
      </c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</row>
    <row r="204" spans="1:134" x14ac:dyDescent="0.2">
      <c r="A204" s="26">
        <f>A203+1</f>
        <v>200</v>
      </c>
      <c r="B204" s="43">
        <v>67</v>
      </c>
      <c r="C204" s="43" t="s">
        <v>47</v>
      </c>
      <c r="D204" s="43" t="s">
        <v>39</v>
      </c>
      <c r="E204" s="43" t="s">
        <v>24</v>
      </c>
      <c r="F204" s="43" t="s">
        <v>25</v>
      </c>
      <c r="G204" s="43" t="s">
        <v>40</v>
      </c>
      <c r="H204" s="43" t="s">
        <v>27</v>
      </c>
      <c r="I204" s="43" t="s">
        <v>36</v>
      </c>
      <c r="J204" s="96">
        <f t="shared" si="20"/>
        <v>5</v>
      </c>
      <c r="K204" s="96">
        <f t="shared" si="21"/>
        <v>0</v>
      </c>
      <c r="L204" s="43" t="s">
        <v>189</v>
      </c>
      <c r="M204" s="43" t="s">
        <v>51</v>
      </c>
      <c r="N204" s="43">
        <v>1</v>
      </c>
      <c r="O204" s="43">
        <v>1</v>
      </c>
      <c r="P204" s="43"/>
      <c r="Q204" s="43"/>
      <c r="R204" s="43"/>
      <c r="S204" s="43"/>
      <c r="T204" s="43"/>
      <c r="U204" s="43"/>
      <c r="V204" s="96">
        <f t="shared" si="22"/>
        <v>0</v>
      </c>
      <c r="W204" s="15"/>
      <c r="X204" s="15" t="s">
        <v>970</v>
      </c>
      <c r="Y204" s="51" t="s">
        <v>190</v>
      </c>
      <c r="Z204" s="51">
        <v>0.4232949447631838</v>
      </c>
      <c r="AA204" s="51">
        <v>0.4232949447631838</v>
      </c>
      <c r="AB204" s="51">
        <v>5.9072279930114746</v>
      </c>
      <c r="AC204" s="51">
        <v>5</v>
      </c>
      <c r="AD204" s="51" t="s">
        <v>191</v>
      </c>
      <c r="AE204" s="51" t="s">
        <v>32</v>
      </c>
      <c r="AF204" s="51">
        <v>2</v>
      </c>
      <c r="AG204" s="51">
        <v>2.9620277881622314</v>
      </c>
      <c r="AH204" s="51">
        <v>467262.0310381974</v>
      </c>
      <c r="AI204" s="51">
        <v>227934.09016167221</v>
      </c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</row>
    <row r="205" spans="1:134" ht="19.5" x14ac:dyDescent="0.35">
      <c r="A205" s="26"/>
      <c r="B205" s="97" t="s">
        <v>1055</v>
      </c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  <c r="AD205" s="98"/>
      <c r="AE205" s="98"/>
      <c r="AF205" s="98"/>
      <c r="AG205" s="98"/>
      <c r="AH205" s="98"/>
      <c r="AI205" s="98"/>
    </row>
    <row r="206" spans="1:134" x14ac:dyDescent="0.2">
      <c r="A206" s="26">
        <f>A204+1</f>
        <v>201</v>
      </c>
      <c r="B206" s="43">
        <v>6</v>
      </c>
      <c r="C206" s="43" t="s">
        <v>33</v>
      </c>
      <c r="D206" s="43" t="s">
        <v>34</v>
      </c>
      <c r="E206" s="43" t="s">
        <v>35</v>
      </c>
      <c r="F206" s="43" t="s">
        <v>25</v>
      </c>
      <c r="G206" s="43" t="s">
        <v>26</v>
      </c>
      <c r="H206" s="43" t="s">
        <v>49</v>
      </c>
      <c r="I206" s="43" t="s">
        <v>37</v>
      </c>
      <c r="J206" s="96"/>
      <c r="K206" s="96">
        <f t="shared" ref="K206:K237" si="23">IF(C206="D3-X1",1,0)</f>
        <v>1</v>
      </c>
      <c r="L206" s="43" t="s">
        <v>38</v>
      </c>
      <c r="M206" s="43" t="s">
        <v>34</v>
      </c>
      <c r="N206" s="43">
        <v>1</v>
      </c>
      <c r="O206" s="43">
        <v>0</v>
      </c>
      <c r="P206" s="43" t="s">
        <v>33</v>
      </c>
      <c r="Q206" s="43" t="s">
        <v>34</v>
      </c>
      <c r="R206" s="43" t="s">
        <v>25</v>
      </c>
      <c r="S206" s="43" t="s">
        <v>40</v>
      </c>
      <c r="T206" s="43" t="s">
        <v>49</v>
      </c>
      <c r="U206" s="43" t="s">
        <v>37</v>
      </c>
      <c r="V206" s="96"/>
      <c r="W206" s="15"/>
      <c r="X206" s="15"/>
      <c r="Y206" s="51" t="s">
        <v>56</v>
      </c>
      <c r="Z206" s="51">
        <v>0.3539523582615921</v>
      </c>
      <c r="AA206" s="51">
        <v>0.3539523582615921</v>
      </c>
      <c r="AB206" s="51">
        <v>1.9699966907501221</v>
      </c>
      <c r="AC206" s="51">
        <v>7</v>
      </c>
      <c r="AD206" s="51" t="s">
        <v>57</v>
      </c>
      <c r="AE206" s="51" t="s">
        <v>32</v>
      </c>
      <c r="AF206" s="51">
        <v>2</v>
      </c>
      <c r="AG206" s="51">
        <v>1.1599684953689575</v>
      </c>
      <c r="AH206" s="51">
        <v>471264.30888176779</v>
      </c>
      <c r="AI206" s="51">
        <v>229471.33640503479</v>
      </c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</row>
    <row r="207" spans="1:134" x14ac:dyDescent="0.2">
      <c r="A207" s="26">
        <f>A206+1</f>
        <v>202</v>
      </c>
      <c r="B207" s="43">
        <v>138</v>
      </c>
      <c r="C207" s="43" t="s">
        <v>33</v>
      </c>
      <c r="D207" s="43" t="s">
        <v>34</v>
      </c>
      <c r="E207" s="43" t="s">
        <v>35</v>
      </c>
      <c r="F207" s="43" t="s">
        <v>25</v>
      </c>
      <c r="G207" s="43" t="s">
        <v>26</v>
      </c>
      <c r="H207" s="43" t="s">
        <v>27</v>
      </c>
      <c r="I207" s="43" t="s">
        <v>37</v>
      </c>
      <c r="J207" s="96"/>
      <c r="K207" s="96">
        <f t="shared" si="23"/>
        <v>1</v>
      </c>
      <c r="L207" s="43" t="s">
        <v>38</v>
      </c>
      <c r="M207" s="43" t="s">
        <v>34</v>
      </c>
      <c r="N207" s="43">
        <v>1</v>
      </c>
      <c r="O207" s="43">
        <v>0</v>
      </c>
      <c r="P207" s="43" t="s">
        <v>33</v>
      </c>
      <c r="Q207" s="43" t="s">
        <v>34</v>
      </c>
      <c r="R207" s="43" t="s">
        <v>25</v>
      </c>
      <c r="S207" s="43" t="s">
        <v>44</v>
      </c>
      <c r="T207" s="43" t="s">
        <v>36</v>
      </c>
      <c r="U207" s="43" t="s">
        <v>37</v>
      </c>
      <c r="V207" s="96"/>
      <c r="W207" s="15"/>
      <c r="X207" s="15"/>
      <c r="Y207" s="51" t="s">
        <v>347</v>
      </c>
      <c r="Z207" s="51">
        <v>0.54002474784851073</v>
      </c>
      <c r="AA207" s="51">
        <v>0.54002474784851073</v>
      </c>
      <c r="AB207" s="51">
        <v>6.2041096687316895</v>
      </c>
      <c r="AC207" s="51">
        <v>5</v>
      </c>
      <c r="AD207" s="51" t="s">
        <v>348</v>
      </c>
      <c r="AE207" s="51" t="s">
        <v>254</v>
      </c>
      <c r="AF207" s="51">
        <v>2</v>
      </c>
      <c r="AG207" s="51">
        <v>3.5372097492218018</v>
      </c>
      <c r="AH207" s="51">
        <v>475158.03205896943</v>
      </c>
      <c r="AI207" s="51">
        <v>232301.30364152667</v>
      </c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</row>
    <row r="208" spans="1:134" x14ac:dyDescent="0.2">
      <c r="A208" s="26">
        <f t="shared" ref="A208:A271" si="24">A207+1</f>
        <v>203</v>
      </c>
      <c r="B208" s="43">
        <v>157</v>
      </c>
      <c r="C208" s="43" t="s">
        <v>33</v>
      </c>
      <c r="D208" s="43" t="s">
        <v>34</v>
      </c>
      <c r="E208" s="43" t="s">
        <v>35</v>
      </c>
      <c r="F208" s="43" t="s">
        <v>25</v>
      </c>
      <c r="G208" s="43" t="s">
        <v>26</v>
      </c>
      <c r="H208" s="43" t="s">
        <v>36</v>
      </c>
      <c r="I208" s="43" t="s">
        <v>37</v>
      </c>
      <c r="J208" s="96"/>
      <c r="K208" s="96">
        <f t="shared" si="23"/>
        <v>1</v>
      </c>
      <c r="L208" s="43" t="s">
        <v>38</v>
      </c>
      <c r="M208" s="43" t="s">
        <v>34</v>
      </c>
      <c r="N208" s="43">
        <v>1</v>
      </c>
      <c r="O208" s="43">
        <v>0</v>
      </c>
      <c r="P208" s="43" t="s">
        <v>33</v>
      </c>
      <c r="Q208" s="43" t="s">
        <v>34</v>
      </c>
      <c r="R208" s="43" t="s">
        <v>25</v>
      </c>
      <c r="S208" s="43" t="s">
        <v>44</v>
      </c>
      <c r="T208" s="43" t="s">
        <v>36</v>
      </c>
      <c r="U208" s="43" t="s">
        <v>37</v>
      </c>
      <c r="V208" s="96"/>
      <c r="W208" s="15"/>
      <c r="X208" s="15"/>
      <c r="Y208" s="51" t="s">
        <v>383</v>
      </c>
      <c r="Z208" s="51">
        <v>0.22701780438423153</v>
      </c>
      <c r="AA208" s="51">
        <v>0.22701780438423153</v>
      </c>
      <c r="AB208" s="51">
        <v>1.693702220916748</v>
      </c>
      <c r="AC208" s="51">
        <v>9</v>
      </c>
      <c r="AD208" s="51" t="s">
        <v>384</v>
      </c>
      <c r="AE208" s="51" t="s">
        <v>254</v>
      </c>
      <c r="AF208" s="51">
        <v>2</v>
      </c>
      <c r="AG208" s="51">
        <v>1.0386782884597778</v>
      </c>
      <c r="AH208" s="51">
        <v>477579.8824723147</v>
      </c>
      <c r="AI208" s="51">
        <v>236212.99517888477</v>
      </c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</row>
    <row r="209" spans="1:134" x14ac:dyDescent="0.2">
      <c r="A209" s="26">
        <f t="shared" si="24"/>
        <v>204</v>
      </c>
      <c r="B209" s="43">
        <v>160</v>
      </c>
      <c r="C209" s="43" t="s">
        <v>33</v>
      </c>
      <c r="D209" s="43" t="s">
        <v>34</v>
      </c>
      <c r="E209" s="43" t="s">
        <v>35</v>
      </c>
      <c r="F209" s="43" t="s">
        <v>25</v>
      </c>
      <c r="G209" s="43" t="s">
        <v>26</v>
      </c>
      <c r="H209" s="43" t="s">
        <v>36</v>
      </c>
      <c r="I209" s="43" t="s">
        <v>37</v>
      </c>
      <c r="J209" s="96"/>
      <c r="K209" s="96">
        <f t="shared" si="23"/>
        <v>1</v>
      </c>
      <c r="L209" s="43" t="s">
        <v>38</v>
      </c>
      <c r="M209" s="43" t="s">
        <v>34</v>
      </c>
      <c r="N209" s="43">
        <v>1</v>
      </c>
      <c r="O209" s="43">
        <v>0</v>
      </c>
      <c r="P209" s="43" t="s">
        <v>33</v>
      </c>
      <c r="Q209" s="43" t="s">
        <v>34</v>
      </c>
      <c r="R209" s="43" t="s">
        <v>25</v>
      </c>
      <c r="S209" s="43" t="s">
        <v>44</v>
      </c>
      <c r="T209" s="43" t="s">
        <v>36</v>
      </c>
      <c r="U209" s="43" t="s">
        <v>37</v>
      </c>
      <c r="V209" s="96"/>
      <c r="W209" s="15"/>
      <c r="X209" s="15"/>
      <c r="Y209" s="51" t="s">
        <v>389</v>
      </c>
      <c r="Z209" s="51">
        <v>0.25658886313438412</v>
      </c>
      <c r="AA209" s="51">
        <v>0.25658886313438412</v>
      </c>
      <c r="AB209" s="51">
        <v>1.7767249345779419</v>
      </c>
      <c r="AC209" s="51">
        <v>8</v>
      </c>
      <c r="AD209" s="51" t="s">
        <v>390</v>
      </c>
      <c r="AE209" s="51" t="s">
        <v>254</v>
      </c>
      <c r="AF209" s="51">
        <v>2</v>
      </c>
      <c r="AG209" s="51">
        <v>0.98079818487167358</v>
      </c>
      <c r="AH209" s="51">
        <v>475512.93410841905</v>
      </c>
      <c r="AI209" s="51">
        <v>237379.46369096971</v>
      </c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</row>
    <row r="210" spans="1:134" x14ac:dyDescent="0.2">
      <c r="A210" s="26">
        <f t="shared" si="24"/>
        <v>205</v>
      </c>
      <c r="B210" s="43">
        <v>162</v>
      </c>
      <c r="C210" s="43" t="s">
        <v>33</v>
      </c>
      <c r="D210" s="43" t="s">
        <v>34</v>
      </c>
      <c r="E210" s="43" t="s">
        <v>35</v>
      </c>
      <c r="F210" s="43" t="s">
        <v>25</v>
      </c>
      <c r="G210" s="43" t="s">
        <v>58</v>
      </c>
      <c r="H210" s="43" t="s">
        <v>36</v>
      </c>
      <c r="I210" s="43" t="s">
        <v>37</v>
      </c>
      <c r="J210" s="96"/>
      <c r="K210" s="96">
        <f t="shared" si="23"/>
        <v>1</v>
      </c>
      <c r="L210" s="43" t="s">
        <v>38</v>
      </c>
      <c r="M210" s="43" t="s">
        <v>34</v>
      </c>
      <c r="N210" s="43">
        <v>1</v>
      </c>
      <c r="O210" s="43">
        <v>0</v>
      </c>
      <c r="P210" s="43" t="s">
        <v>33</v>
      </c>
      <c r="Q210" s="43" t="s">
        <v>34</v>
      </c>
      <c r="R210" s="43" t="s">
        <v>25</v>
      </c>
      <c r="S210" s="43" t="s">
        <v>40</v>
      </c>
      <c r="T210" s="43" t="s">
        <v>36</v>
      </c>
      <c r="U210" s="43" t="s">
        <v>37</v>
      </c>
      <c r="V210" s="96"/>
      <c r="W210" s="15"/>
      <c r="X210" s="15"/>
      <c r="Y210" s="51" t="s">
        <v>393</v>
      </c>
      <c r="Z210" s="51">
        <v>0.3666519069671631</v>
      </c>
      <c r="AA210" s="51">
        <v>0.3666519069671631</v>
      </c>
      <c r="AB210" s="51">
        <v>1.785298228263855</v>
      </c>
      <c r="AC210" s="51">
        <v>9</v>
      </c>
      <c r="AD210" s="51" t="s">
        <v>394</v>
      </c>
      <c r="AE210" s="51" t="s">
        <v>254</v>
      </c>
      <c r="AF210" s="51">
        <v>2</v>
      </c>
      <c r="AG210" s="51">
        <v>0.96848845481872559</v>
      </c>
      <c r="AH210" s="51">
        <v>480351.37507762614</v>
      </c>
      <c r="AI210" s="51">
        <v>237205.28288343945</v>
      </c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</row>
    <row r="211" spans="1:134" s="1" customFormat="1" x14ac:dyDescent="0.2">
      <c r="A211" s="26">
        <f t="shared" si="24"/>
        <v>206</v>
      </c>
      <c r="B211" s="43">
        <v>174</v>
      </c>
      <c r="C211" s="43" t="s">
        <v>33</v>
      </c>
      <c r="D211" s="43" t="s">
        <v>34</v>
      </c>
      <c r="E211" s="43" t="s">
        <v>35</v>
      </c>
      <c r="F211" s="43" t="s">
        <v>25</v>
      </c>
      <c r="G211" s="43" t="s">
        <v>26</v>
      </c>
      <c r="H211" s="43" t="s">
        <v>27</v>
      </c>
      <c r="I211" s="43" t="s">
        <v>37</v>
      </c>
      <c r="J211" s="96"/>
      <c r="K211" s="96">
        <f t="shared" si="23"/>
        <v>1</v>
      </c>
      <c r="L211" s="43" t="s">
        <v>38</v>
      </c>
      <c r="M211" s="43" t="s">
        <v>34</v>
      </c>
      <c r="N211" s="43">
        <v>1</v>
      </c>
      <c r="O211" s="43">
        <v>0</v>
      </c>
      <c r="P211" s="43" t="s">
        <v>33</v>
      </c>
      <c r="Q211" s="43" t="s">
        <v>34</v>
      </c>
      <c r="R211" s="43" t="s">
        <v>25</v>
      </c>
      <c r="S211" s="43" t="s">
        <v>44</v>
      </c>
      <c r="T211" s="43" t="s">
        <v>36</v>
      </c>
      <c r="U211" s="43" t="s">
        <v>37</v>
      </c>
      <c r="V211" s="96"/>
      <c r="W211" s="15"/>
      <c r="X211" s="15"/>
      <c r="Y211" s="51" t="s">
        <v>420</v>
      </c>
      <c r="Z211" s="51">
        <v>0.34032215118408177</v>
      </c>
      <c r="AA211" s="51">
        <v>0.34032215118408177</v>
      </c>
      <c r="AB211" s="51">
        <v>2.8340270519256592</v>
      </c>
      <c r="AC211" s="51">
        <v>6</v>
      </c>
      <c r="AD211" s="51" t="s">
        <v>421</v>
      </c>
      <c r="AE211" s="51" t="s">
        <v>254</v>
      </c>
      <c r="AF211" s="51">
        <v>2</v>
      </c>
      <c r="AG211" s="51">
        <v>1.3177759647369385</v>
      </c>
      <c r="AH211" s="51">
        <v>483954.66534891265</v>
      </c>
      <c r="AI211" s="51">
        <v>230915.78082417083</v>
      </c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</row>
    <row r="212" spans="1:134" x14ac:dyDescent="0.2">
      <c r="A212" s="26">
        <f t="shared" si="24"/>
        <v>207</v>
      </c>
      <c r="B212" s="43">
        <v>182</v>
      </c>
      <c r="C212" s="43" t="s">
        <v>33</v>
      </c>
      <c r="D212" s="43" t="s">
        <v>34</v>
      </c>
      <c r="E212" s="43" t="s">
        <v>35</v>
      </c>
      <c r="F212" s="43" t="s">
        <v>25</v>
      </c>
      <c r="G212" s="43" t="s">
        <v>44</v>
      </c>
      <c r="H212" s="43" t="s">
        <v>27</v>
      </c>
      <c r="I212" s="43" t="s">
        <v>37</v>
      </c>
      <c r="J212" s="96"/>
      <c r="K212" s="96">
        <f t="shared" si="23"/>
        <v>1</v>
      </c>
      <c r="L212" s="43" t="s">
        <v>38</v>
      </c>
      <c r="M212" s="43" t="s">
        <v>34</v>
      </c>
      <c r="N212" s="43">
        <v>1</v>
      </c>
      <c r="O212" s="43">
        <v>0</v>
      </c>
      <c r="P212" s="43" t="s">
        <v>33</v>
      </c>
      <c r="Q212" s="43" t="s">
        <v>34</v>
      </c>
      <c r="R212" s="43" t="s">
        <v>25</v>
      </c>
      <c r="S212" s="43" t="s">
        <v>58</v>
      </c>
      <c r="T212" s="43" t="s">
        <v>265</v>
      </c>
      <c r="U212" s="43" t="s">
        <v>37</v>
      </c>
      <c r="V212" s="96"/>
      <c r="W212" s="15"/>
      <c r="X212" s="15"/>
      <c r="Y212" s="51" t="s">
        <v>435</v>
      </c>
      <c r="Z212" s="51">
        <v>0.32280144214630146</v>
      </c>
      <c r="AA212" s="51">
        <v>0.32280144214630146</v>
      </c>
      <c r="AB212" s="51">
        <v>1.9278206825256348</v>
      </c>
      <c r="AC212" s="51">
        <v>8</v>
      </c>
      <c r="AD212" s="51" t="s">
        <v>436</v>
      </c>
      <c r="AE212" s="51" t="s">
        <v>254</v>
      </c>
      <c r="AF212" s="51">
        <v>2</v>
      </c>
      <c r="AG212" s="51">
        <v>1.0147267580032349</v>
      </c>
      <c r="AH212" s="51">
        <v>490517.51846343215</v>
      </c>
      <c r="AI212" s="51">
        <v>234785.5350343961</v>
      </c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</row>
    <row r="213" spans="1:134" x14ac:dyDescent="0.2">
      <c r="A213" s="26">
        <f t="shared" si="24"/>
        <v>208</v>
      </c>
      <c r="B213" s="43">
        <v>190</v>
      </c>
      <c r="C213" s="43" t="s">
        <v>33</v>
      </c>
      <c r="D213" s="43" t="s">
        <v>34</v>
      </c>
      <c r="E213" s="43" t="s">
        <v>35</v>
      </c>
      <c r="F213" s="43" t="s">
        <v>25</v>
      </c>
      <c r="G213" s="43" t="s">
        <v>40</v>
      </c>
      <c r="H213" s="43" t="s">
        <v>36</v>
      </c>
      <c r="I213" s="43" t="s">
        <v>37</v>
      </c>
      <c r="J213" s="96"/>
      <c r="K213" s="96">
        <f t="shared" si="23"/>
        <v>1</v>
      </c>
      <c r="L213" s="43" t="s">
        <v>38</v>
      </c>
      <c r="M213" s="43" t="s">
        <v>34</v>
      </c>
      <c r="N213" s="43">
        <v>1</v>
      </c>
      <c r="O213" s="43">
        <v>0</v>
      </c>
      <c r="P213" s="43" t="s">
        <v>33</v>
      </c>
      <c r="Q213" s="43" t="s">
        <v>34</v>
      </c>
      <c r="R213" s="43" t="s">
        <v>25</v>
      </c>
      <c r="S213" s="43" t="s">
        <v>58</v>
      </c>
      <c r="T213" s="43" t="s">
        <v>36</v>
      </c>
      <c r="U213" s="43" t="s">
        <v>37</v>
      </c>
      <c r="V213" s="96"/>
      <c r="W213" s="15"/>
      <c r="X213" s="15"/>
      <c r="Y213" s="51" t="s">
        <v>450</v>
      </c>
      <c r="Z213" s="51">
        <v>0.34837580204010016</v>
      </c>
      <c r="AA213" s="51">
        <v>0.34837580204010016</v>
      </c>
      <c r="AB213" s="51">
        <v>2.356332540512085</v>
      </c>
      <c r="AC213" s="51">
        <v>8</v>
      </c>
      <c r="AD213" s="51" t="s">
        <v>451</v>
      </c>
      <c r="AE213" s="51" t="s">
        <v>254</v>
      </c>
      <c r="AF213" s="51">
        <v>2</v>
      </c>
      <c r="AG213" s="51">
        <v>1.300152063369751</v>
      </c>
      <c r="AH213" s="51">
        <v>490975.44451741816</v>
      </c>
      <c r="AI213" s="51">
        <v>228102.8527519271</v>
      </c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</row>
    <row r="214" spans="1:134" x14ac:dyDescent="0.2">
      <c r="A214" s="26">
        <f t="shared" si="24"/>
        <v>209</v>
      </c>
      <c r="B214" s="43">
        <v>216</v>
      </c>
      <c r="C214" s="43" t="s">
        <v>33</v>
      </c>
      <c r="D214" s="43" t="s">
        <v>34</v>
      </c>
      <c r="E214" s="43" t="s">
        <v>35</v>
      </c>
      <c r="F214" s="43" t="s">
        <v>25</v>
      </c>
      <c r="G214" s="43" t="s">
        <v>58</v>
      </c>
      <c r="H214" s="43" t="s">
        <v>36</v>
      </c>
      <c r="I214" s="43" t="s">
        <v>37</v>
      </c>
      <c r="J214" s="96"/>
      <c r="K214" s="96">
        <f t="shared" si="23"/>
        <v>1</v>
      </c>
      <c r="L214" s="43" t="s">
        <v>38</v>
      </c>
      <c r="M214" s="43" t="s">
        <v>34</v>
      </c>
      <c r="N214" s="43">
        <v>1</v>
      </c>
      <c r="O214" s="43">
        <v>0</v>
      </c>
      <c r="P214" s="43" t="s">
        <v>33</v>
      </c>
      <c r="Q214" s="43" t="s">
        <v>34</v>
      </c>
      <c r="R214" s="43" t="s">
        <v>25</v>
      </c>
      <c r="S214" s="43" t="s">
        <v>40</v>
      </c>
      <c r="T214" s="43" t="s">
        <v>36</v>
      </c>
      <c r="U214" s="43" t="s">
        <v>37</v>
      </c>
      <c r="V214" s="96"/>
      <c r="W214" s="15"/>
      <c r="X214" s="15"/>
      <c r="Y214" s="51" t="s">
        <v>505</v>
      </c>
      <c r="Z214" s="51">
        <v>0.20877219796180721</v>
      </c>
      <c r="AA214" s="51">
        <v>0.20877219796180721</v>
      </c>
      <c r="AB214" s="51">
        <v>4.1924281120300293</v>
      </c>
      <c r="AC214" s="51">
        <v>6</v>
      </c>
      <c r="AD214" s="51" t="s">
        <v>506</v>
      </c>
      <c r="AE214" s="51" t="s">
        <v>254</v>
      </c>
      <c r="AF214" s="51">
        <v>2</v>
      </c>
      <c r="AG214" s="51">
        <v>1.498249888420105</v>
      </c>
      <c r="AH214" s="51">
        <v>487128.93391607277</v>
      </c>
      <c r="AI214" s="51">
        <v>215918.94798513805</v>
      </c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</row>
    <row r="215" spans="1:134" x14ac:dyDescent="0.2">
      <c r="A215" s="26">
        <f t="shared" si="24"/>
        <v>210</v>
      </c>
      <c r="B215" s="43">
        <v>253</v>
      </c>
      <c r="C215" s="43" t="s">
        <v>33</v>
      </c>
      <c r="D215" s="43" t="s">
        <v>34</v>
      </c>
      <c r="E215" s="43" t="s">
        <v>35</v>
      </c>
      <c r="F215" s="43" t="s">
        <v>25</v>
      </c>
      <c r="G215" s="43" t="s">
        <v>44</v>
      </c>
      <c r="H215" s="43" t="s">
        <v>36</v>
      </c>
      <c r="I215" s="43" t="s">
        <v>37</v>
      </c>
      <c r="J215" s="96"/>
      <c r="K215" s="96">
        <f t="shared" si="23"/>
        <v>1</v>
      </c>
      <c r="L215" s="43" t="s">
        <v>38</v>
      </c>
      <c r="M215" s="43" t="s">
        <v>34</v>
      </c>
      <c r="N215" s="43">
        <v>1</v>
      </c>
      <c r="O215" s="43">
        <v>0</v>
      </c>
      <c r="P215" s="43" t="s">
        <v>33</v>
      </c>
      <c r="Q215" s="43" t="s">
        <v>34</v>
      </c>
      <c r="R215" s="43" t="s">
        <v>25</v>
      </c>
      <c r="S215" s="43" t="s">
        <v>26</v>
      </c>
      <c r="T215" s="43" t="s">
        <v>36</v>
      </c>
      <c r="U215" s="43" t="s">
        <v>37</v>
      </c>
      <c r="V215" s="96"/>
      <c r="W215" s="15"/>
      <c r="X215" s="15"/>
      <c r="Y215" s="51" t="s">
        <v>577</v>
      </c>
      <c r="Z215" s="51">
        <v>0.22799321413040158</v>
      </c>
      <c r="AA215" s="51">
        <v>0.22799321413040158</v>
      </c>
      <c r="AB215" s="51">
        <v>2.1001527309417725</v>
      </c>
      <c r="AC215" s="51">
        <v>8</v>
      </c>
      <c r="AD215" s="51" t="s">
        <v>273</v>
      </c>
      <c r="AE215" s="51" t="s">
        <v>568</v>
      </c>
      <c r="AF215" s="51">
        <v>2</v>
      </c>
      <c r="AG215" s="51">
        <v>1.0828906297683716</v>
      </c>
      <c r="AH215" s="51">
        <v>479074.81716915377</v>
      </c>
      <c r="AI215" s="51">
        <v>230601.18549688242</v>
      </c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</row>
    <row r="216" spans="1:134" s="1" customFormat="1" x14ac:dyDescent="0.2">
      <c r="A216" s="26">
        <f t="shared" si="24"/>
        <v>211</v>
      </c>
      <c r="B216" s="43">
        <v>281</v>
      </c>
      <c r="C216" s="43" t="s">
        <v>33</v>
      </c>
      <c r="D216" s="43" t="s">
        <v>34</v>
      </c>
      <c r="E216" s="43" t="s">
        <v>35</v>
      </c>
      <c r="F216" s="43" t="s">
        <v>25</v>
      </c>
      <c r="G216" s="43" t="s">
        <v>58</v>
      </c>
      <c r="H216" s="43" t="s">
        <v>36</v>
      </c>
      <c r="I216" s="43" t="s">
        <v>37</v>
      </c>
      <c r="J216" s="96"/>
      <c r="K216" s="96">
        <f t="shared" si="23"/>
        <v>1</v>
      </c>
      <c r="L216" s="43" t="s">
        <v>38</v>
      </c>
      <c r="M216" s="43" t="s">
        <v>34</v>
      </c>
      <c r="N216" s="43">
        <v>1</v>
      </c>
      <c r="O216" s="43">
        <v>0</v>
      </c>
      <c r="P216" s="43" t="s">
        <v>33</v>
      </c>
      <c r="Q216" s="43" t="s">
        <v>34</v>
      </c>
      <c r="R216" s="43" t="s">
        <v>25</v>
      </c>
      <c r="S216" s="43" t="s">
        <v>40</v>
      </c>
      <c r="T216" s="43" t="s">
        <v>36</v>
      </c>
      <c r="U216" s="43" t="s">
        <v>37</v>
      </c>
      <c r="V216" s="96"/>
      <c r="W216" s="15"/>
      <c r="X216" s="15"/>
      <c r="Y216" s="51" t="s">
        <v>619</v>
      </c>
      <c r="Z216" s="51">
        <v>0.3134395480155942</v>
      </c>
      <c r="AA216" s="51">
        <v>0.3134395480155942</v>
      </c>
      <c r="AB216" s="51">
        <v>2.6097233295440674</v>
      </c>
      <c r="AC216" s="51">
        <v>6</v>
      </c>
      <c r="AD216" s="51" t="s">
        <v>338</v>
      </c>
      <c r="AE216" s="51" t="s">
        <v>568</v>
      </c>
      <c r="AF216" s="51">
        <v>2</v>
      </c>
      <c r="AG216" s="51">
        <v>1.8407814502716064</v>
      </c>
      <c r="AH216" s="51">
        <v>480050.61184215959</v>
      </c>
      <c r="AI216" s="51">
        <v>227310.23716932599</v>
      </c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</row>
    <row r="217" spans="1:134" x14ac:dyDescent="0.2">
      <c r="A217" s="26">
        <f t="shared" si="24"/>
        <v>212</v>
      </c>
      <c r="B217" s="43">
        <v>319</v>
      </c>
      <c r="C217" s="43" t="s">
        <v>33</v>
      </c>
      <c r="D217" s="43" t="s">
        <v>34</v>
      </c>
      <c r="E217" s="43" t="s">
        <v>35</v>
      </c>
      <c r="F217" s="43" t="s">
        <v>25</v>
      </c>
      <c r="G217" s="43" t="s">
        <v>58</v>
      </c>
      <c r="H217" s="43" t="s">
        <v>27</v>
      </c>
      <c r="I217" s="43" t="s">
        <v>37</v>
      </c>
      <c r="J217" s="96"/>
      <c r="K217" s="96">
        <f t="shared" si="23"/>
        <v>1</v>
      </c>
      <c r="L217" s="43" t="s">
        <v>38</v>
      </c>
      <c r="M217" s="43" t="s">
        <v>34</v>
      </c>
      <c r="N217" s="43">
        <v>1</v>
      </c>
      <c r="O217" s="43">
        <v>0</v>
      </c>
      <c r="P217" s="43" t="s">
        <v>33</v>
      </c>
      <c r="Q217" s="43" t="s">
        <v>34</v>
      </c>
      <c r="R217" s="43" t="s">
        <v>25</v>
      </c>
      <c r="S217" s="43" t="s">
        <v>40</v>
      </c>
      <c r="T217" s="43" t="s">
        <v>27</v>
      </c>
      <c r="U217" s="43" t="s">
        <v>37</v>
      </c>
      <c r="V217" s="96"/>
      <c r="W217" s="15"/>
      <c r="X217" s="15"/>
      <c r="Y217" s="51" t="s">
        <v>681</v>
      </c>
      <c r="Z217" s="51">
        <v>0.30242372989654526</v>
      </c>
      <c r="AA217" s="51">
        <v>0.30242372989654526</v>
      </c>
      <c r="AB217" s="51">
        <v>3.1341178417205811</v>
      </c>
      <c r="AC217" s="51">
        <v>6</v>
      </c>
      <c r="AD217" s="51" t="s">
        <v>178</v>
      </c>
      <c r="AE217" s="51" t="s">
        <v>568</v>
      </c>
      <c r="AF217" s="51">
        <v>2</v>
      </c>
      <c r="AG217" s="51">
        <v>1.4510821104049683</v>
      </c>
      <c r="AH217" s="51">
        <v>472944.41475516825</v>
      </c>
      <c r="AI217" s="51">
        <v>216965.7707394743</v>
      </c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</row>
    <row r="218" spans="1:134" x14ac:dyDescent="0.2">
      <c r="A218" s="26">
        <f t="shared" si="24"/>
        <v>213</v>
      </c>
      <c r="B218" s="43">
        <v>340</v>
      </c>
      <c r="C218" s="43" t="s">
        <v>33</v>
      </c>
      <c r="D218" s="43" t="s">
        <v>34</v>
      </c>
      <c r="E218" s="43" t="s">
        <v>35</v>
      </c>
      <c r="F218" s="43" t="s">
        <v>25</v>
      </c>
      <c r="G218" s="43" t="s">
        <v>26</v>
      </c>
      <c r="H218" s="43" t="s">
        <v>36</v>
      </c>
      <c r="I218" s="43" t="s">
        <v>37</v>
      </c>
      <c r="J218" s="96"/>
      <c r="K218" s="96">
        <f t="shared" si="23"/>
        <v>1</v>
      </c>
      <c r="L218" s="43" t="s">
        <v>38</v>
      </c>
      <c r="M218" s="43" t="s">
        <v>34</v>
      </c>
      <c r="N218" s="43">
        <v>1</v>
      </c>
      <c r="O218" s="43">
        <v>0</v>
      </c>
      <c r="P218" s="43" t="s">
        <v>33</v>
      </c>
      <c r="Q218" s="43" t="s">
        <v>34</v>
      </c>
      <c r="R218" s="43" t="s">
        <v>25</v>
      </c>
      <c r="S218" s="43" t="s">
        <v>40</v>
      </c>
      <c r="T218" s="43" t="s">
        <v>36</v>
      </c>
      <c r="U218" s="43" t="s">
        <v>37</v>
      </c>
      <c r="V218" s="96"/>
      <c r="W218" s="15"/>
      <c r="X218" s="15"/>
      <c r="Y218" s="51" t="s">
        <v>720</v>
      </c>
      <c r="Z218" s="51">
        <v>0.38343842029571529</v>
      </c>
      <c r="AA218" s="51">
        <v>0.38343842029571529</v>
      </c>
      <c r="AB218" s="51">
        <v>2.543161153793335</v>
      </c>
      <c r="AC218" s="51">
        <v>6</v>
      </c>
      <c r="AD218" s="51" t="s">
        <v>721</v>
      </c>
      <c r="AE218" s="51" t="s">
        <v>568</v>
      </c>
      <c r="AF218" s="51">
        <v>2</v>
      </c>
      <c r="AG218" s="51">
        <v>1.1953475475311279</v>
      </c>
      <c r="AH218" s="51">
        <v>479447.43280299561</v>
      </c>
      <c r="AI218" s="51">
        <v>217660.12684237349</v>
      </c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</row>
    <row r="219" spans="1:134" x14ac:dyDescent="0.2">
      <c r="A219" s="26">
        <f t="shared" si="24"/>
        <v>214</v>
      </c>
      <c r="B219" s="43">
        <v>415</v>
      </c>
      <c r="C219" s="43" t="s">
        <v>33</v>
      </c>
      <c r="D219" s="43" t="s">
        <v>34</v>
      </c>
      <c r="E219" s="43" t="s">
        <v>35</v>
      </c>
      <c r="F219" s="43" t="s">
        <v>25</v>
      </c>
      <c r="G219" s="43" t="s">
        <v>26</v>
      </c>
      <c r="H219" s="43" t="s">
        <v>36</v>
      </c>
      <c r="I219" s="43" t="s">
        <v>37</v>
      </c>
      <c r="J219" s="96"/>
      <c r="K219" s="96">
        <f t="shared" si="23"/>
        <v>1</v>
      </c>
      <c r="L219" s="43" t="s">
        <v>38</v>
      </c>
      <c r="M219" s="43" t="s">
        <v>34</v>
      </c>
      <c r="N219" s="43">
        <v>1</v>
      </c>
      <c r="O219" s="43">
        <v>0</v>
      </c>
      <c r="P219" s="43" t="s">
        <v>33</v>
      </c>
      <c r="Q219" s="43" t="s">
        <v>34</v>
      </c>
      <c r="R219" s="43" t="s">
        <v>25</v>
      </c>
      <c r="S219" s="43" t="s">
        <v>40</v>
      </c>
      <c r="T219" s="43" t="s">
        <v>36</v>
      </c>
      <c r="U219" s="43" t="s">
        <v>37</v>
      </c>
      <c r="V219" s="96"/>
      <c r="W219" s="15"/>
      <c r="X219" s="15"/>
      <c r="Y219" s="51" t="s">
        <v>853</v>
      </c>
      <c r="Z219" s="51">
        <v>1.8544249178532275</v>
      </c>
      <c r="AA219" s="51">
        <v>1.8544249178532275</v>
      </c>
      <c r="AB219" s="51">
        <v>5.9173941612243652</v>
      </c>
      <c r="AC219" s="51">
        <v>5</v>
      </c>
      <c r="AD219" s="51" t="s">
        <v>130</v>
      </c>
      <c r="AE219" s="51" t="s">
        <v>799</v>
      </c>
      <c r="AF219" s="51">
        <v>2</v>
      </c>
      <c r="AG219" s="51">
        <v>4.1715865135192871</v>
      </c>
      <c r="AH219" s="51">
        <v>477812.73194387805</v>
      </c>
      <c r="AI219" s="51">
        <v>208249.67003769559</v>
      </c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</row>
    <row r="220" spans="1:134" x14ac:dyDescent="0.2">
      <c r="A220" s="26">
        <f t="shared" si="24"/>
        <v>215</v>
      </c>
      <c r="B220" s="43">
        <v>295</v>
      </c>
      <c r="C220" s="43" t="s">
        <v>33</v>
      </c>
      <c r="D220" s="43" t="s">
        <v>39</v>
      </c>
      <c r="E220" s="43" t="s">
        <v>35</v>
      </c>
      <c r="F220" s="43" t="s">
        <v>25</v>
      </c>
      <c r="G220" s="43" t="s">
        <v>26</v>
      </c>
      <c r="H220" s="43" t="s">
        <v>195</v>
      </c>
      <c r="I220" s="43" t="s">
        <v>73</v>
      </c>
      <c r="J220" s="96"/>
      <c r="K220" s="96">
        <f t="shared" si="23"/>
        <v>1</v>
      </c>
      <c r="L220" s="43" t="s">
        <v>38</v>
      </c>
      <c r="M220" s="43" t="s">
        <v>34</v>
      </c>
      <c r="N220" s="43">
        <v>1</v>
      </c>
      <c r="O220" s="43">
        <v>0</v>
      </c>
      <c r="P220" s="43" t="s">
        <v>33</v>
      </c>
      <c r="Q220" s="43" t="s">
        <v>39</v>
      </c>
      <c r="R220" s="43" t="s">
        <v>25</v>
      </c>
      <c r="S220" s="43" t="s">
        <v>44</v>
      </c>
      <c r="T220" s="43" t="s">
        <v>36</v>
      </c>
      <c r="U220" s="43" t="s">
        <v>73</v>
      </c>
      <c r="V220" s="96"/>
      <c r="W220" s="15"/>
      <c r="X220" s="15"/>
      <c r="Y220" s="51" t="s">
        <v>639</v>
      </c>
      <c r="Z220" s="51">
        <v>0.221560834646225</v>
      </c>
      <c r="AA220" s="51">
        <v>0.221560834646225</v>
      </c>
      <c r="AB220" s="51">
        <v>1.8430789709091187</v>
      </c>
      <c r="AC220" s="51">
        <v>6</v>
      </c>
      <c r="AD220" s="51" t="s">
        <v>640</v>
      </c>
      <c r="AE220" s="51" t="s">
        <v>568</v>
      </c>
      <c r="AF220" s="51">
        <v>2</v>
      </c>
      <c r="AG220" s="51">
        <v>1.1549471616744995</v>
      </c>
      <c r="AH220" s="51">
        <v>474804.51653395692</v>
      </c>
      <c r="AI220" s="51">
        <v>221659.49154661671</v>
      </c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</row>
    <row r="221" spans="1:134" x14ac:dyDescent="0.2">
      <c r="A221" s="26">
        <f t="shared" si="24"/>
        <v>216</v>
      </c>
      <c r="B221" s="43">
        <v>296</v>
      </c>
      <c r="C221" s="43" t="s">
        <v>33</v>
      </c>
      <c r="D221" s="43" t="s">
        <v>39</v>
      </c>
      <c r="E221" s="43" t="s">
        <v>35</v>
      </c>
      <c r="F221" s="43" t="s">
        <v>25</v>
      </c>
      <c r="G221" s="43" t="s">
        <v>44</v>
      </c>
      <c r="H221" s="43" t="s">
        <v>27</v>
      </c>
      <c r="I221" s="43" t="s">
        <v>73</v>
      </c>
      <c r="J221" s="96"/>
      <c r="K221" s="96">
        <f t="shared" si="23"/>
        <v>1</v>
      </c>
      <c r="L221" s="43" t="s">
        <v>38</v>
      </c>
      <c r="M221" s="43" t="s">
        <v>34</v>
      </c>
      <c r="N221" s="43">
        <v>1</v>
      </c>
      <c r="O221" s="43">
        <v>0</v>
      </c>
      <c r="P221" s="43" t="s">
        <v>33</v>
      </c>
      <c r="Q221" s="43" t="s">
        <v>39</v>
      </c>
      <c r="R221" s="43" t="s">
        <v>25</v>
      </c>
      <c r="S221" s="43" t="s">
        <v>58</v>
      </c>
      <c r="T221" s="43" t="s">
        <v>36</v>
      </c>
      <c r="U221" s="43" t="s">
        <v>73</v>
      </c>
      <c r="V221" s="96"/>
      <c r="W221" s="15"/>
      <c r="X221" s="15"/>
      <c r="Y221" s="51" t="s">
        <v>641</v>
      </c>
      <c r="Z221" s="51">
        <v>0.22523278951644901</v>
      </c>
      <c r="AA221" s="51">
        <v>0.22523278951644901</v>
      </c>
      <c r="AB221" s="51">
        <v>1.5653204917907715</v>
      </c>
      <c r="AC221" s="51">
        <v>9</v>
      </c>
      <c r="AD221" s="51" t="s">
        <v>642</v>
      </c>
      <c r="AE221" s="51" t="s">
        <v>568</v>
      </c>
      <c r="AF221" s="51">
        <v>2</v>
      </c>
      <c r="AG221" s="51">
        <v>0.89578276872634888</v>
      </c>
      <c r="AH221" s="51">
        <v>474637.05779792892</v>
      </c>
      <c r="AI221" s="51">
        <v>221140.07282991952</v>
      </c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</row>
    <row r="222" spans="1:134" x14ac:dyDescent="0.2">
      <c r="A222" s="26">
        <f t="shared" si="24"/>
        <v>217</v>
      </c>
      <c r="B222" s="43">
        <v>302</v>
      </c>
      <c r="C222" s="43" t="s">
        <v>33</v>
      </c>
      <c r="D222" s="43" t="s">
        <v>39</v>
      </c>
      <c r="E222" s="43" t="s">
        <v>35</v>
      </c>
      <c r="F222" s="43" t="s">
        <v>25</v>
      </c>
      <c r="G222" s="43" t="s">
        <v>44</v>
      </c>
      <c r="H222" s="43" t="s">
        <v>27</v>
      </c>
      <c r="I222" s="43" t="s">
        <v>37</v>
      </c>
      <c r="J222" s="96"/>
      <c r="K222" s="96">
        <f t="shared" si="23"/>
        <v>1</v>
      </c>
      <c r="L222" s="43" t="s">
        <v>38</v>
      </c>
      <c r="M222" s="43" t="s">
        <v>34</v>
      </c>
      <c r="N222" s="43">
        <v>1</v>
      </c>
      <c r="O222" s="43">
        <v>0</v>
      </c>
      <c r="P222" s="43" t="s">
        <v>33</v>
      </c>
      <c r="Q222" s="43" t="s">
        <v>39</v>
      </c>
      <c r="R222" s="43" t="s">
        <v>25</v>
      </c>
      <c r="S222" s="43" t="s">
        <v>26</v>
      </c>
      <c r="T222" s="43" t="s">
        <v>36</v>
      </c>
      <c r="U222" s="43" t="s">
        <v>37</v>
      </c>
      <c r="V222" s="96"/>
      <c r="W222" s="15"/>
      <c r="X222" s="15"/>
      <c r="Y222" s="51" t="s">
        <v>650</v>
      </c>
      <c r="Z222" s="51">
        <v>0.20160370111465462</v>
      </c>
      <c r="AA222" s="51">
        <v>0.20160370111465462</v>
      </c>
      <c r="AB222" s="51">
        <v>1.6266275644302368</v>
      </c>
      <c r="AC222" s="51">
        <v>10</v>
      </c>
      <c r="AD222" s="51" t="s">
        <v>384</v>
      </c>
      <c r="AE222" s="51" t="s">
        <v>568</v>
      </c>
      <c r="AF222" s="51">
        <v>2</v>
      </c>
      <c r="AG222" s="51">
        <v>0.88593500852584839</v>
      </c>
      <c r="AH222" s="51">
        <v>480574.58111884037</v>
      </c>
      <c r="AI222" s="51">
        <v>221914.80128671776</v>
      </c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</row>
    <row r="223" spans="1:134" x14ac:dyDescent="0.2">
      <c r="A223" s="26">
        <f t="shared" si="24"/>
        <v>218</v>
      </c>
      <c r="B223" s="43">
        <v>320</v>
      </c>
      <c r="C223" s="43" t="s">
        <v>33</v>
      </c>
      <c r="D223" s="43" t="s">
        <v>39</v>
      </c>
      <c r="E223" s="43" t="s">
        <v>35</v>
      </c>
      <c r="F223" s="43" t="s">
        <v>25</v>
      </c>
      <c r="G223" s="43" t="s">
        <v>26</v>
      </c>
      <c r="H223" s="43" t="s">
        <v>27</v>
      </c>
      <c r="I223" s="43" t="s">
        <v>73</v>
      </c>
      <c r="J223" s="96"/>
      <c r="K223" s="96">
        <f t="shared" si="23"/>
        <v>1</v>
      </c>
      <c r="L223" s="43" t="s">
        <v>38</v>
      </c>
      <c r="M223" s="43" t="s">
        <v>34</v>
      </c>
      <c r="N223" s="43">
        <v>1</v>
      </c>
      <c r="O223" s="43">
        <v>0</v>
      </c>
      <c r="P223" s="43" t="s">
        <v>33</v>
      </c>
      <c r="Q223" s="43" t="s">
        <v>39</v>
      </c>
      <c r="R223" s="43" t="s">
        <v>25</v>
      </c>
      <c r="S223" s="43" t="s">
        <v>40</v>
      </c>
      <c r="T223" s="43" t="s">
        <v>36</v>
      </c>
      <c r="U223" s="43" t="s">
        <v>73</v>
      </c>
      <c r="V223" s="96"/>
      <c r="W223" s="15"/>
      <c r="X223" s="15"/>
      <c r="Y223" s="51" t="s">
        <v>682</v>
      </c>
      <c r="Z223" s="51">
        <v>0.30858263015747078</v>
      </c>
      <c r="AA223" s="51">
        <v>0.30858263015747078</v>
      </c>
      <c r="AB223" s="51">
        <v>3.2980496883392334</v>
      </c>
      <c r="AC223" s="51">
        <v>6</v>
      </c>
      <c r="AD223" s="51" t="s">
        <v>683</v>
      </c>
      <c r="AE223" s="51" t="s">
        <v>568</v>
      </c>
      <c r="AF223" s="51">
        <v>2</v>
      </c>
      <c r="AG223" s="51">
        <v>1.4616779088973999</v>
      </c>
      <c r="AH223" s="51">
        <v>472868.07744322374</v>
      </c>
      <c r="AI223" s="51">
        <v>216348.50308184078</v>
      </c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</row>
    <row r="224" spans="1:134" x14ac:dyDescent="0.2">
      <c r="A224" s="26">
        <f t="shared" si="24"/>
        <v>219</v>
      </c>
      <c r="B224" s="43">
        <v>403</v>
      </c>
      <c r="C224" s="43" t="s">
        <v>33</v>
      </c>
      <c r="D224" s="43" t="s">
        <v>39</v>
      </c>
      <c r="E224" s="43" t="s">
        <v>35</v>
      </c>
      <c r="F224" s="43" t="s">
        <v>25</v>
      </c>
      <c r="G224" s="43" t="s">
        <v>40</v>
      </c>
      <c r="H224" s="43" t="s">
        <v>27</v>
      </c>
      <c r="I224" s="43" t="s">
        <v>37</v>
      </c>
      <c r="J224" s="96"/>
      <c r="K224" s="96">
        <f t="shared" si="23"/>
        <v>1</v>
      </c>
      <c r="L224" s="43" t="s">
        <v>38</v>
      </c>
      <c r="M224" s="43" t="s">
        <v>34</v>
      </c>
      <c r="N224" s="43">
        <v>1</v>
      </c>
      <c r="O224" s="43">
        <v>0</v>
      </c>
      <c r="P224" s="43" t="s">
        <v>33</v>
      </c>
      <c r="Q224" s="43" t="s">
        <v>39</v>
      </c>
      <c r="R224" s="43" t="s">
        <v>25</v>
      </c>
      <c r="S224" s="43" t="s">
        <v>26</v>
      </c>
      <c r="T224" s="43" t="s">
        <v>27</v>
      </c>
      <c r="U224" s="43" t="s">
        <v>37</v>
      </c>
      <c r="V224" s="96"/>
      <c r="W224" s="15"/>
      <c r="X224" s="15"/>
      <c r="Y224" s="51" t="s">
        <v>834</v>
      </c>
      <c r="Z224" s="51">
        <v>0.42871918439865137</v>
      </c>
      <c r="AA224" s="51">
        <v>0.42871918439865137</v>
      </c>
      <c r="AB224" s="51">
        <v>2.1167576313018799</v>
      </c>
      <c r="AC224" s="51">
        <v>7</v>
      </c>
      <c r="AD224" s="51" t="s">
        <v>835</v>
      </c>
      <c r="AE224" s="51" t="s">
        <v>799</v>
      </c>
      <c r="AF224" s="51">
        <v>2</v>
      </c>
      <c r="AG224" s="51">
        <v>1.1566660404205322</v>
      </c>
      <c r="AH224" s="51">
        <v>476497.24296712922</v>
      </c>
      <c r="AI224" s="51">
        <v>212293.73928822475</v>
      </c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</row>
    <row r="225" spans="1:134" x14ac:dyDescent="0.2">
      <c r="A225" s="26">
        <f t="shared" si="24"/>
        <v>220</v>
      </c>
      <c r="B225" s="43">
        <v>73</v>
      </c>
      <c r="C225" s="43" t="s">
        <v>33</v>
      </c>
      <c r="D225" s="43" t="s">
        <v>34</v>
      </c>
      <c r="E225" s="43" t="s">
        <v>24</v>
      </c>
      <c r="F225" s="43" t="s">
        <v>25</v>
      </c>
      <c r="G225" s="43" t="s">
        <v>40</v>
      </c>
      <c r="H225" s="43" t="s">
        <v>27</v>
      </c>
      <c r="I225" s="43" t="s">
        <v>37</v>
      </c>
      <c r="J225" s="96"/>
      <c r="K225" s="96">
        <f t="shared" si="23"/>
        <v>1</v>
      </c>
      <c r="L225" s="43" t="s">
        <v>38</v>
      </c>
      <c r="M225" s="43" t="s">
        <v>34</v>
      </c>
      <c r="N225" s="43">
        <v>1</v>
      </c>
      <c r="O225" s="43">
        <v>0</v>
      </c>
      <c r="P225" s="43"/>
      <c r="Q225" s="43"/>
      <c r="R225" s="43"/>
      <c r="S225" s="43"/>
      <c r="T225" s="43"/>
      <c r="U225" s="43"/>
      <c r="V225" s="96"/>
      <c r="W225" s="15"/>
      <c r="X225" s="15"/>
      <c r="Y225" s="51" t="s">
        <v>204</v>
      </c>
      <c r="Z225" s="51">
        <v>0.24314347028732294</v>
      </c>
      <c r="AA225" s="51">
        <v>0.24314347028732294</v>
      </c>
      <c r="AB225" s="51">
        <v>8.8541574478149414</v>
      </c>
      <c r="AC225" s="51">
        <v>5</v>
      </c>
      <c r="AD225" s="51" t="s">
        <v>205</v>
      </c>
      <c r="AE225" s="51" t="s">
        <v>32</v>
      </c>
      <c r="AF225" s="51">
        <v>2</v>
      </c>
      <c r="AG225" s="51">
        <v>1.5857089757919312</v>
      </c>
      <c r="AH225" s="51">
        <v>477745.78205039748</v>
      </c>
      <c r="AI225" s="51">
        <v>233493.96286427628</v>
      </c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</row>
    <row r="226" spans="1:134" s="1" customFormat="1" x14ac:dyDescent="0.2">
      <c r="A226" s="26">
        <f t="shared" si="24"/>
        <v>221</v>
      </c>
      <c r="B226" s="43">
        <v>282</v>
      </c>
      <c r="C226" s="43" t="s">
        <v>33</v>
      </c>
      <c r="D226" s="43" t="s">
        <v>34</v>
      </c>
      <c r="E226" s="43" t="s">
        <v>24</v>
      </c>
      <c r="F226" s="43" t="s">
        <v>25</v>
      </c>
      <c r="G226" s="43" t="s">
        <v>26</v>
      </c>
      <c r="H226" s="43" t="s">
        <v>36</v>
      </c>
      <c r="I226" s="43" t="s">
        <v>37</v>
      </c>
      <c r="J226" s="96"/>
      <c r="K226" s="96">
        <f t="shared" si="23"/>
        <v>1</v>
      </c>
      <c r="L226" s="43" t="s">
        <v>38</v>
      </c>
      <c r="M226" s="43" t="s">
        <v>34</v>
      </c>
      <c r="N226" s="43">
        <v>1</v>
      </c>
      <c r="O226" s="43">
        <v>0</v>
      </c>
      <c r="P226" s="43"/>
      <c r="Q226" s="43"/>
      <c r="R226" s="43"/>
      <c r="S226" s="43"/>
      <c r="T226" s="43"/>
      <c r="U226" s="43"/>
      <c r="V226" s="96"/>
      <c r="W226" s="15"/>
      <c r="X226" s="15"/>
      <c r="Y226" s="51" t="s">
        <v>620</v>
      </c>
      <c r="Z226" s="51">
        <v>0.34706012010574333</v>
      </c>
      <c r="AA226" s="51">
        <v>0.34706012010574333</v>
      </c>
      <c r="AB226" s="51">
        <v>1.3997700214385986</v>
      </c>
      <c r="AC226" s="51">
        <v>9</v>
      </c>
      <c r="AD226" s="51" t="s">
        <v>621</v>
      </c>
      <c r="AE226" s="51" t="s">
        <v>568</v>
      </c>
      <c r="AF226" s="51">
        <v>2</v>
      </c>
      <c r="AG226" s="51">
        <v>0.86428594589233398</v>
      </c>
      <c r="AH226" s="51">
        <v>480050.42203961388</v>
      </c>
      <c r="AI226" s="51">
        <v>227311.15101984734</v>
      </c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</row>
    <row r="227" spans="1:134" x14ac:dyDescent="0.2">
      <c r="A227" s="26">
        <f t="shared" si="24"/>
        <v>222</v>
      </c>
      <c r="B227" s="43">
        <v>283</v>
      </c>
      <c r="C227" s="43" t="s">
        <v>47</v>
      </c>
      <c r="D227" s="43" t="s">
        <v>34</v>
      </c>
      <c r="E227" s="43" t="s">
        <v>24</v>
      </c>
      <c r="F227" s="43" t="s">
        <v>25</v>
      </c>
      <c r="G227" s="43" t="s">
        <v>44</v>
      </c>
      <c r="H227" s="43" t="s">
        <v>27</v>
      </c>
      <c r="I227" s="43" t="s">
        <v>49</v>
      </c>
      <c r="J227" s="96">
        <f t="shared" ref="J227:J242" si="25">H227*I227/144</f>
        <v>3.75</v>
      </c>
      <c r="K227" s="96">
        <f t="shared" si="23"/>
        <v>0</v>
      </c>
      <c r="L227" s="43" t="s">
        <v>28</v>
      </c>
      <c r="M227" s="43" t="s">
        <v>34</v>
      </c>
      <c r="N227" s="43">
        <v>1</v>
      </c>
      <c r="O227" s="43">
        <v>0</v>
      </c>
      <c r="P227" s="43"/>
      <c r="Q227" s="43"/>
      <c r="R227" s="43"/>
      <c r="S227" s="43"/>
      <c r="T227" s="43"/>
      <c r="U227" s="43"/>
      <c r="V227" s="96">
        <f t="shared" ref="V227:V242" si="26">T227*U227/144</f>
        <v>0</v>
      </c>
      <c r="W227" s="15"/>
      <c r="X227" s="15" t="s">
        <v>933</v>
      </c>
      <c r="Y227" s="51" t="s">
        <v>622</v>
      </c>
      <c r="Z227" s="51">
        <v>0.59746781349182143</v>
      </c>
      <c r="AA227" s="51">
        <v>0.59746781349182143</v>
      </c>
      <c r="AB227" s="51">
        <v>3.7955965995788574</v>
      </c>
      <c r="AC227" s="51">
        <v>5</v>
      </c>
      <c r="AD227" s="51" t="s">
        <v>623</v>
      </c>
      <c r="AE227" s="51" t="s">
        <v>568</v>
      </c>
      <c r="AF227" s="51">
        <v>2</v>
      </c>
      <c r="AG227" s="51">
        <v>2.3063721656799316</v>
      </c>
      <c r="AH227" s="51">
        <v>480041.80391631759</v>
      </c>
      <c r="AI227" s="51">
        <v>227246.23372192291</v>
      </c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</row>
    <row r="228" spans="1:134" s="1" customFormat="1" x14ac:dyDescent="0.2">
      <c r="A228" s="26">
        <f t="shared" si="24"/>
        <v>223</v>
      </c>
      <c r="B228" s="43">
        <v>411</v>
      </c>
      <c r="C228" s="43" t="s">
        <v>47</v>
      </c>
      <c r="D228" s="43" t="s">
        <v>34</v>
      </c>
      <c r="E228" s="43" t="s">
        <v>24</v>
      </c>
      <c r="F228" s="43" t="s">
        <v>25</v>
      </c>
      <c r="G228" s="43" t="s">
        <v>58</v>
      </c>
      <c r="H228" s="43" t="s">
        <v>27</v>
      </c>
      <c r="I228" s="43" t="s">
        <v>27</v>
      </c>
      <c r="J228" s="96">
        <f t="shared" si="25"/>
        <v>6.25</v>
      </c>
      <c r="K228" s="96">
        <f t="shared" si="23"/>
        <v>0</v>
      </c>
      <c r="L228" s="43" t="s">
        <v>28</v>
      </c>
      <c r="M228" s="43" t="s">
        <v>34</v>
      </c>
      <c r="N228" s="43">
        <v>1</v>
      </c>
      <c r="O228" s="43">
        <v>0</v>
      </c>
      <c r="P228" s="43"/>
      <c r="Q228" s="43"/>
      <c r="R228" s="43"/>
      <c r="S228" s="43"/>
      <c r="T228" s="43"/>
      <c r="U228" s="43"/>
      <c r="V228" s="96">
        <f t="shared" si="26"/>
        <v>0</v>
      </c>
      <c r="W228" s="15"/>
      <c r="X228" s="15" t="s">
        <v>956</v>
      </c>
      <c r="Y228" s="51" t="s">
        <v>846</v>
      </c>
      <c r="Z228" s="51">
        <v>0.25593636870384218</v>
      </c>
      <c r="AA228" s="51">
        <v>0.25593636870384218</v>
      </c>
      <c r="AB228" s="51">
        <v>1.9697561264038086</v>
      </c>
      <c r="AC228" s="51">
        <v>7</v>
      </c>
      <c r="AD228" s="51" t="s">
        <v>847</v>
      </c>
      <c r="AE228" s="51" t="s">
        <v>799</v>
      </c>
      <c r="AF228" s="51">
        <v>2</v>
      </c>
      <c r="AG228" s="51">
        <v>1.2854694128036499</v>
      </c>
      <c r="AH228" s="51">
        <v>477292.7472236848</v>
      </c>
      <c r="AI228" s="51">
        <v>209783.7374964646</v>
      </c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</row>
    <row r="229" spans="1:134" x14ac:dyDescent="0.2">
      <c r="A229" s="26">
        <f t="shared" si="24"/>
        <v>224</v>
      </c>
      <c r="B229" s="43">
        <v>7</v>
      </c>
      <c r="C229" s="43" t="s">
        <v>43</v>
      </c>
      <c r="D229" s="43" t="s">
        <v>34</v>
      </c>
      <c r="E229" s="43" t="s">
        <v>24</v>
      </c>
      <c r="F229" s="43" t="s">
        <v>25</v>
      </c>
      <c r="G229" s="43" t="s">
        <v>58</v>
      </c>
      <c r="H229" s="43" t="s">
        <v>36</v>
      </c>
      <c r="I229" s="43" t="s">
        <v>36</v>
      </c>
      <c r="J229" s="96">
        <f t="shared" si="25"/>
        <v>4</v>
      </c>
      <c r="K229" s="96">
        <f t="shared" si="23"/>
        <v>0</v>
      </c>
      <c r="L229" s="43" t="s">
        <v>28</v>
      </c>
      <c r="M229" s="43" t="s">
        <v>34</v>
      </c>
      <c r="N229" s="43">
        <v>1</v>
      </c>
      <c r="O229" s="43">
        <v>0</v>
      </c>
      <c r="P229" s="43"/>
      <c r="Q229" s="43"/>
      <c r="R229" s="43"/>
      <c r="S229" s="43"/>
      <c r="T229" s="43"/>
      <c r="U229" s="43"/>
      <c r="V229" s="96">
        <f t="shared" si="26"/>
        <v>0</v>
      </c>
      <c r="W229" s="15"/>
      <c r="X229" s="15"/>
      <c r="Y229" s="51" t="s">
        <v>59</v>
      </c>
      <c r="Z229" s="51">
        <v>0.8120528078567758</v>
      </c>
      <c r="AA229" s="51">
        <v>0.8120528078567758</v>
      </c>
      <c r="AB229" s="51">
        <v>1.9865467548370361</v>
      </c>
      <c r="AC229" s="51">
        <v>8</v>
      </c>
      <c r="AD229" s="51" t="s">
        <v>60</v>
      </c>
      <c r="AE229" s="51" t="s">
        <v>32</v>
      </c>
      <c r="AF229" s="51">
        <v>2</v>
      </c>
      <c r="AG229" s="51">
        <v>1.3064956665039063</v>
      </c>
      <c r="AH229" s="51">
        <v>471272.12617932353</v>
      </c>
      <c r="AI229" s="51">
        <v>229507.91417847699</v>
      </c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</row>
    <row r="230" spans="1:134" x14ac:dyDescent="0.2">
      <c r="A230" s="26">
        <f t="shared" si="24"/>
        <v>225</v>
      </c>
      <c r="B230" s="43">
        <v>96</v>
      </c>
      <c r="C230" s="43" t="s">
        <v>43</v>
      </c>
      <c r="D230" s="43" t="s">
        <v>34</v>
      </c>
      <c r="E230" s="43" t="s">
        <v>24</v>
      </c>
      <c r="F230" s="43" t="s">
        <v>25</v>
      </c>
      <c r="G230" s="43" t="s">
        <v>44</v>
      </c>
      <c r="H230" s="43" t="s">
        <v>36</v>
      </c>
      <c r="I230" s="43" t="s">
        <v>36</v>
      </c>
      <c r="J230" s="96">
        <f t="shared" si="25"/>
        <v>4</v>
      </c>
      <c r="K230" s="96">
        <f t="shared" si="23"/>
        <v>0</v>
      </c>
      <c r="L230" s="43" t="s">
        <v>135</v>
      </c>
      <c r="M230" s="43" t="s">
        <v>34</v>
      </c>
      <c r="N230" s="43">
        <v>1</v>
      </c>
      <c r="O230" s="43">
        <v>0</v>
      </c>
      <c r="P230" s="43"/>
      <c r="Q230" s="43"/>
      <c r="R230" s="43"/>
      <c r="S230" s="43"/>
      <c r="T230" s="43"/>
      <c r="U230" s="43"/>
      <c r="V230" s="96">
        <f t="shared" si="26"/>
        <v>0</v>
      </c>
      <c r="W230" s="15"/>
      <c r="X230" s="15"/>
      <c r="Y230" s="51" t="s">
        <v>257</v>
      </c>
      <c r="Z230" s="51">
        <v>0.23554298877716057</v>
      </c>
      <c r="AA230" s="51">
        <v>0.23554298877716057</v>
      </c>
      <c r="AB230" s="51">
        <v>2.3239977359771729</v>
      </c>
      <c r="AC230" s="51">
        <v>8</v>
      </c>
      <c r="AD230" s="51" t="s">
        <v>258</v>
      </c>
      <c r="AE230" s="51" t="s">
        <v>254</v>
      </c>
      <c r="AF230" s="51">
        <v>2</v>
      </c>
      <c r="AG230" s="51">
        <v>1.1372110843658447</v>
      </c>
      <c r="AH230" s="51">
        <v>463304.56477629859</v>
      </c>
      <c r="AI230" s="51">
        <v>233016.50459578948</v>
      </c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</row>
    <row r="231" spans="1:134" x14ac:dyDescent="0.2">
      <c r="A231" s="26">
        <f t="shared" si="24"/>
        <v>226</v>
      </c>
      <c r="B231" s="43">
        <v>111</v>
      </c>
      <c r="C231" s="43" t="s">
        <v>192</v>
      </c>
      <c r="D231" s="43" t="s">
        <v>34</v>
      </c>
      <c r="E231" s="43" t="s">
        <v>24</v>
      </c>
      <c r="F231" s="43" t="s">
        <v>25</v>
      </c>
      <c r="G231" s="43" t="s">
        <v>40</v>
      </c>
      <c r="H231" s="43" t="s">
        <v>27</v>
      </c>
      <c r="I231" s="43" t="s">
        <v>49</v>
      </c>
      <c r="J231" s="96">
        <f t="shared" si="25"/>
        <v>3.75</v>
      </c>
      <c r="K231" s="96">
        <f t="shared" si="23"/>
        <v>0</v>
      </c>
      <c r="L231" s="43" t="s">
        <v>135</v>
      </c>
      <c r="M231" s="43" t="s">
        <v>34</v>
      </c>
      <c r="N231" s="43">
        <v>1</v>
      </c>
      <c r="O231" s="43">
        <v>0</v>
      </c>
      <c r="P231" s="43"/>
      <c r="Q231" s="43"/>
      <c r="R231" s="43"/>
      <c r="S231" s="43"/>
      <c r="T231" s="43"/>
      <c r="U231" s="43"/>
      <c r="V231" s="96">
        <f t="shared" si="26"/>
        <v>0</v>
      </c>
      <c r="W231" s="15"/>
      <c r="X231" s="15"/>
      <c r="Y231" s="51" t="s">
        <v>291</v>
      </c>
      <c r="Z231" s="51">
        <v>0.29951543092727678</v>
      </c>
      <c r="AA231" s="51">
        <v>0.29951543092727678</v>
      </c>
      <c r="AB231" s="51">
        <v>1.6756472587585449</v>
      </c>
      <c r="AC231" s="51">
        <v>9</v>
      </c>
      <c r="AD231" s="51" t="s">
        <v>292</v>
      </c>
      <c r="AE231" s="51" t="s">
        <v>254</v>
      </c>
      <c r="AF231" s="51">
        <v>2</v>
      </c>
      <c r="AG231" s="51">
        <v>1.1383938789367676</v>
      </c>
      <c r="AH231" s="51">
        <v>472963.73635216843</v>
      </c>
      <c r="AI231" s="51">
        <v>234261.23321629869</v>
      </c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</row>
    <row r="232" spans="1:134" x14ac:dyDescent="0.2">
      <c r="A232" s="26">
        <f t="shared" si="24"/>
        <v>227</v>
      </c>
      <c r="B232" s="43">
        <v>300</v>
      </c>
      <c r="C232" s="43" t="s">
        <v>192</v>
      </c>
      <c r="D232" s="43" t="s">
        <v>34</v>
      </c>
      <c r="E232" s="43" t="s">
        <v>24</v>
      </c>
      <c r="F232" s="43" t="s">
        <v>25</v>
      </c>
      <c r="G232" s="43" t="s">
        <v>40</v>
      </c>
      <c r="H232" s="43" t="s">
        <v>27</v>
      </c>
      <c r="I232" s="43" t="s">
        <v>49</v>
      </c>
      <c r="J232" s="96">
        <f t="shared" si="25"/>
        <v>3.75</v>
      </c>
      <c r="K232" s="96">
        <f t="shared" si="23"/>
        <v>0</v>
      </c>
      <c r="L232" s="43" t="s">
        <v>28</v>
      </c>
      <c r="M232" s="43" t="s">
        <v>34</v>
      </c>
      <c r="N232" s="43">
        <v>1</v>
      </c>
      <c r="O232" s="43">
        <v>0</v>
      </c>
      <c r="P232" s="43"/>
      <c r="Q232" s="43"/>
      <c r="R232" s="43"/>
      <c r="S232" s="43"/>
      <c r="T232" s="43"/>
      <c r="U232" s="43"/>
      <c r="V232" s="96">
        <f t="shared" si="26"/>
        <v>0</v>
      </c>
      <c r="W232" s="15"/>
      <c r="X232" s="15"/>
      <c r="Y232" s="51" t="s">
        <v>648</v>
      </c>
      <c r="Z232" s="51">
        <v>0.18625390291213978</v>
      </c>
      <c r="AA232" s="51">
        <v>0.18625390291213978</v>
      </c>
      <c r="AB232" s="51">
        <v>1.6899276971817017</v>
      </c>
      <c r="AC232" s="51">
        <v>9</v>
      </c>
      <c r="AD232" s="51" t="s">
        <v>380</v>
      </c>
      <c r="AE232" s="51" t="s">
        <v>568</v>
      </c>
      <c r="AF232" s="51">
        <v>2</v>
      </c>
      <c r="AG232" s="51">
        <v>0.91399389505386353</v>
      </c>
      <c r="AH232" s="51">
        <v>480521.57244735491</v>
      </c>
      <c r="AI232" s="51">
        <v>223201.94592321725</v>
      </c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</row>
    <row r="233" spans="1:134" x14ac:dyDescent="0.2">
      <c r="A233" s="26">
        <f t="shared" si="24"/>
        <v>228</v>
      </c>
      <c r="B233" s="43">
        <v>365</v>
      </c>
      <c r="C233" s="43" t="s">
        <v>192</v>
      </c>
      <c r="D233" s="43" t="s">
        <v>34</v>
      </c>
      <c r="E233" s="43" t="s">
        <v>24</v>
      </c>
      <c r="F233" s="43" t="s">
        <v>25</v>
      </c>
      <c r="G233" s="43" t="s">
        <v>44</v>
      </c>
      <c r="H233" s="43" t="s">
        <v>27</v>
      </c>
      <c r="I233" s="43" t="s">
        <v>49</v>
      </c>
      <c r="J233" s="96">
        <f t="shared" si="25"/>
        <v>3.75</v>
      </c>
      <c r="K233" s="96">
        <f t="shared" si="23"/>
        <v>0</v>
      </c>
      <c r="L233" s="43" t="s">
        <v>28</v>
      </c>
      <c r="M233" s="43" t="s">
        <v>34</v>
      </c>
      <c r="N233" s="43">
        <v>1</v>
      </c>
      <c r="O233" s="43">
        <v>0</v>
      </c>
      <c r="P233" s="43"/>
      <c r="Q233" s="43"/>
      <c r="R233" s="43"/>
      <c r="S233" s="43"/>
      <c r="T233" s="43"/>
      <c r="U233" s="43"/>
      <c r="V233" s="96">
        <f t="shared" si="26"/>
        <v>0</v>
      </c>
      <c r="W233" s="15"/>
      <c r="X233" s="15"/>
      <c r="Y233" s="51" t="s">
        <v>764</v>
      </c>
      <c r="Z233" s="51">
        <v>0.26718348264694219</v>
      </c>
      <c r="AA233" s="51">
        <v>0.26718348264694219</v>
      </c>
      <c r="AB233" s="51">
        <v>2.0376169681549072</v>
      </c>
      <c r="AC233" s="51">
        <v>8</v>
      </c>
      <c r="AD233" s="51" t="s">
        <v>765</v>
      </c>
      <c r="AE233" s="51" t="s">
        <v>568</v>
      </c>
      <c r="AF233" s="51">
        <v>2</v>
      </c>
      <c r="AG233" s="51">
        <v>1.2820100784301758</v>
      </c>
      <c r="AH233" s="51">
        <v>481785.94722351868</v>
      </c>
      <c r="AI233" s="51">
        <v>209371.40322058758</v>
      </c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</row>
    <row r="234" spans="1:134" x14ac:dyDescent="0.2">
      <c r="A234" s="26">
        <f t="shared" si="24"/>
        <v>229</v>
      </c>
      <c r="B234" s="43">
        <v>24</v>
      </c>
      <c r="C234" s="43" t="s">
        <v>100</v>
      </c>
      <c r="D234" s="43" t="s">
        <v>34</v>
      </c>
      <c r="E234" s="43" t="s">
        <v>24</v>
      </c>
      <c r="F234" s="43" t="s">
        <v>25</v>
      </c>
      <c r="G234" s="43" t="s">
        <v>26</v>
      </c>
      <c r="H234" s="43" t="s">
        <v>49</v>
      </c>
      <c r="I234" s="43" t="s">
        <v>49</v>
      </c>
      <c r="J234" s="96">
        <f t="shared" si="25"/>
        <v>2.25</v>
      </c>
      <c r="K234" s="96">
        <f t="shared" si="23"/>
        <v>0</v>
      </c>
      <c r="L234" s="43" t="s">
        <v>28</v>
      </c>
      <c r="M234" s="43" t="s">
        <v>34</v>
      </c>
      <c r="N234" s="43">
        <v>1</v>
      </c>
      <c r="O234" s="43">
        <v>0</v>
      </c>
      <c r="P234" s="43"/>
      <c r="Q234" s="43"/>
      <c r="R234" s="43"/>
      <c r="S234" s="43"/>
      <c r="T234" s="43"/>
      <c r="U234" s="43"/>
      <c r="V234" s="96">
        <f t="shared" si="26"/>
        <v>0</v>
      </c>
      <c r="W234" s="15"/>
      <c r="X234" s="15"/>
      <c r="Y234" s="51" t="s">
        <v>101</v>
      </c>
      <c r="Z234" s="51">
        <v>0.2567433238029479</v>
      </c>
      <c r="AA234" s="51">
        <v>0.2567433238029479</v>
      </c>
      <c r="AB234" s="51">
        <v>2.4107270240783691</v>
      </c>
      <c r="AC234" s="51">
        <v>7</v>
      </c>
      <c r="AD234" s="51" t="s">
        <v>102</v>
      </c>
      <c r="AE234" s="51" t="s">
        <v>32</v>
      </c>
      <c r="AF234" s="51">
        <v>2</v>
      </c>
      <c r="AG234" s="51">
        <v>1.3376815319061279</v>
      </c>
      <c r="AH234" s="51">
        <v>467313.30913260614</v>
      </c>
      <c r="AI234" s="51">
        <v>227021.51481697583</v>
      </c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</row>
    <row r="235" spans="1:134" x14ac:dyDescent="0.2">
      <c r="A235" s="26">
        <f t="shared" si="24"/>
        <v>230</v>
      </c>
      <c r="B235" s="43">
        <v>29</v>
      </c>
      <c r="C235" s="43" t="s">
        <v>100</v>
      </c>
      <c r="D235" s="43" t="s">
        <v>34</v>
      </c>
      <c r="E235" s="43" t="s">
        <v>24</v>
      </c>
      <c r="F235" s="43" t="s">
        <v>25</v>
      </c>
      <c r="G235" s="43" t="s">
        <v>40</v>
      </c>
      <c r="H235" s="43" t="s">
        <v>49</v>
      </c>
      <c r="I235" s="43" t="s">
        <v>49</v>
      </c>
      <c r="J235" s="96">
        <f t="shared" si="25"/>
        <v>2.25</v>
      </c>
      <c r="K235" s="96">
        <f t="shared" si="23"/>
        <v>0</v>
      </c>
      <c r="L235" s="43" t="s">
        <v>28</v>
      </c>
      <c r="M235" s="43" t="s">
        <v>34</v>
      </c>
      <c r="N235" s="43">
        <v>1</v>
      </c>
      <c r="O235" s="43">
        <v>0</v>
      </c>
      <c r="P235" s="43"/>
      <c r="Q235" s="43"/>
      <c r="R235" s="43"/>
      <c r="S235" s="43"/>
      <c r="T235" s="43"/>
      <c r="U235" s="43"/>
      <c r="V235" s="96">
        <f t="shared" si="26"/>
        <v>0</v>
      </c>
      <c r="W235" s="15"/>
      <c r="X235" s="15"/>
      <c r="Y235" s="51" t="s">
        <v>111</v>
      </c>
      <c r="Z235" s="51">
        <v>0.35341388225555415</v>
      </c>
      <c r="AA235" s="51">
        <v>0.35341388225555415</v>
      </c>
      <c r="AB235" s="51">
        <v>1.6657657623291016</v>
      </c>
      <c r="AC235" s="51">
        <v>9</v>
      </c>
      <c r="AD235" s="51" t="s">
        <v>112</v>
      </c>
      <c r="AE235" s="51" t="s">
        <v>32</v>
      </c>
      <c r="AF235" s="51">
        <v>2</v>
      </c>
      <c r="AG235" s="51">
        <v>0.90855848789215088</v>
      </c>
      <c r="AH235" s="51">
        <v>467215.09671746066</v>
      </c>
      <c r="AI235" s="51">
        <v>227435.97828313868</v>
      </c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</row>
    <row r="236" spans="1:134" x14ac:dyDescent="0.2">
      <c r="A236" s="26">
        <f t="shared" si="24"/>
        <v>231</v>
      </c>
      <c r="B236" s="43">
        <v>119</v>
      </c>
      <c r="C236" s="43" t="s">
        <v>100</v>
      </c>
      <c r="D236" s="43" t="s">
        <v>34</v>
      </c>
      <c r="E236" s="43" t="s">
        <v>24</v>
      </c>
      <c r="F236" s="43" t="s">
        <v>25</v>
      </c>
      <c r="G236" s="43" t="s">
        <v>44</v>
      </c>
      <c r="H236" s="43" t="s">
        <v>61</v>
      </c>
      <c r="I236" s="43" t="s">
        <v>61</v>
      </c>
      <c r="J236" s="96">
        <f t="shared" si="25"/>
        <v>1</v>
      </c>
      <c r="K236" s="96">
        <f t="shared" si="23"/>
        <v>0</v>
      </c>
      <c r="L236" s="43" t="s">
        <v>135</v>
      </c>
      <c r="M236" s="43" t="s">
        <v>34</v>
      </c>
      <c r="N236" s="43">
        <v>1</v>
      </c>
      <c r="O236" s="43">
        <v>0</v>
      </c>
      <c r="P236" s="43"/>
      <c r="Q236" s="43"/>
      <c r="R236" s="43"/>
      <c r="S236" s="43"/>
      <c r="T236" s="43"/>
      <c r="U236" s="43"/>
      <c r="V236" s="96">
        <f t="shared" si="26"/>
        <v>0</v>
      </c>
      <c r="W236" s="15"/>
      <c r="X236" s="15"/>
      <c r="Y236" s="51" t="s">
        <v>307</v>
      </c>
      <c r="Z236" s="51">
        <v>0.23224732160568223</v>
      </c>
      <c r="AA236" s="51">
        <v>0.23224732160568223</v>
      </c>
      <c r="AB236" s="51">
        <v>1.9563883543014526</v>
      </c>
      <c r="AC236" s="51">
        <v>7</v>
      </c>
      <c r="AD236" s="51" t="s">
        <v>308</v>
      </c>
      <c r="AE236" s="51" t="s">
        <v>254</v>
      </c>
      <c r="AF236" s="51">
        <v>2</v>
      </c>
      <c r="AG236" s="51">
        <v>1.1068415641784668</v>
      </c>
      <c r="AH236" s="51">
        <v>473025.49759731913</v>
      </c>
      <c r="AI236" s="51">
        <v>233308.58498204255</v>
      </c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</row>
    <row r="237" spans="1:134" x14ac:dyDescent="0.2">
      <c r="A237" s="26">
        <f t="shared" si="24"/>
        <v>232</v>
      </c>
      <c r="B237" s="43">
        <v>120</v>
      </c>
      <c r="C237" s="43" t="s">
        <v>100</v>
      </c>
      <c r="D237" s="43" t="s">
        <v>34</v>
      </c>
      <c r="E237" s="43" t="s">
        <v>24</v>
      </c>
      <c r="F237" s="43" t="s">
        <v>25</v>
      </c>
      <c r="G237" s="43" t="s">
        <v>58</v>
      </c>
      <c r="H237" s="43" t="s">
        <v>61</v>
      </c>
      <c r="I237" s="43" t="s">
        <v>61</v>
      </c>
      <c r="J237" s="96">
        <f t="shared" si="25"/>
        <v>1</v>
      </c>
      <c r="K237" s="96">
        <f t="shared" si="23"/>
        <v>0</v>
      </c>
      <c r="L237" s="43" t="s">
        <v>135</v>
      </c>
      <c r="M237" s="43" t="s">
        <v>34</v>
      </c>
      <c r="N237" s="43">
        <v>1</v>
      </c>
      <c r="O237" s="43">
        <v>0</v>
      </c>
      <c r="P237" s="43"/>
      <c r="Q237" s="43"/>
      <c r="R237" s="43"/>
      <c r="S237" s="43"/>
      <c r="T237" s="43"/>
      <c r="U237" s="43"/>
      <c r="V237" s="96">
        <f t="shared" si="26"/>
        <v>0</v>
      </c>
      <c r="W237" s="15"/>
      <c r="X237" s="15"/>
      <c r="Y237" s="51" t="s">
        <v>309</v>
      </c>
      <c r="Z237" s="51">
        <v>0.23571578264236451</v>
      </c>
      <c r="AA237" s="51">
        <v>0.23571578264236451</v>
      </c>
      <c r="AB237" s="51">
        <v>1.9318920373916626</v>
      </c>
      <c r="AC237" s="51">
        <v>7</v>
      </c>
      <c r="AD237" s="51" t="s">
        <v>310</v>
      </c>
      <c r="AE237" s="51" t="s">
        <v>254</v>
      </c>
      <c r="AF237" s="51">
        <v>2</v>
      </c>
      <c r="AG237" s="51">
        <v>1.103584885597229</v>
      </c>
      <c r="AH237" s="51">
        <v>473579.77502927772</v>
      </c>
      <c r="AI237" s="51">
        <v>232843.12531928497</v>
      </c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</row>
    <row r="238" spans="1:134" x14ac:dyDescent="0.2">
      <c r="A238" s="26">
        <f t="shared" si="24"/>
        <v>233</v>
      </c>
      <c r="B238" s="43">
        <v>121</v>
      </c>
      <c r="C238" s="43" t="s">
        <v>100</v>
      </c>
      <c r="D238" s="43" t="s">
        <v>34</v>
      </c>
      <c r="E238" s="43" t="s">
        <v>24</v>
      </c>
      <c r="F238" s="43" t="s">
        <v>25</v>
      </c>
      <c r="G238" s="43" t="s">
        <v>26</v>
      </c>
      <c r="H238" s="43" t="s">
        <v>61</v>
      </c>
      <c r="I238" s="43" t="s">
        <v>61</v>
      </c>
      <c r="J238" s="96">
        <f t="shared" si="25"/>
        <v>1</v>
      </c>
      <c r="K238" s="96">
        <f t="shared" ref="K238:K269" si="27">IF(C238="D3-X1",1,0)</f>
        <v>0</v>
      </c>
      <c r="L238" s="43" t="s">
        <v>135</v>
      </c>
      <c r="M238" s="43" t="s">
        <v>34</v>
      </c>
      <c r="N238" s="43">
        <v>1</v>
      </c>
      <c r="O238" s="43">
        <v>0</v>
      </c>
      <c r="P238" s="43"/>
      <c r="Q238" s="43"/>
      <c r="R238" s="43"/>
      <c r="S238" s="43"/>
      <c r="T238" s="43"/>
      <c r="U238" s="43"/>
      <c r="V238" s="96">
        <f t="shared" si="26"/>
        <v>0</v>
      </c>
      <c r="W238" s="15"/>
      <c r="X238" s="15"/>
      <c r="Y238" s="51" t="s">
        <v>311</v>
      </c>
      <c r="Z238" s="51">
        <v>0.2399352848529816</v>
      </c>
      <c r="AA238" s="51">
        <v>0.2399352848529816</v>
      </c>
      <c r="AB238" s="51">
        <v>1.9231719970703125</v>
      </c>
      <c r="AC238" s="51">
        <v>7</v>
      </c>
      <c r="AD238" s="51" t="s">
        <v>312</v>
      </c>
      <c r="AE238" s="51" t="s">
        <v>254</v>
      </c>
      <c r="AF238" s="51">
        <v>2</v>
      </c>
      <c r="AG238" s="51">
        <v>1.1023962497711182</v>
      </c>
      <c r="AH238" s="51">
        <v>473579.64491520269</v>
      </c>
      <c r="AI238" s="51">
        <v>232843.21880433892</v>
      </c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</row>
    <row r="239" spans="1:134" x14ac:dyDescent="0.2">
      <c r="A239" s="26">
        <f t="shared" si="24"/>
        <v>234</v>
      </c>
      <c r="B239" s="43">
        <v>129</v>
      </c>
      <c r="C239" s="43" t="s">
        <v>100</v>
      </c>
      <c r="D239" s="43" t="s">
        <v>34</v>
      </c>
      <c r="E239" s="43" t="s">
        <v>24</v>
      </c>
      <c r="F239" s="43" t="s">
        <v>25</v>
      </c>
      <c r="G239" s="43" t="s">
        <v>26</v>
      </c>
      <c r="H239" s="43" t="s">
        <v>49</v>
      </c>
      <c r="I239" s="43" t="s">
        <v>49</v>
      </c>
      <c r="J239" s="96">
        <f t="shared" si="25"/>
        <v>2.25</v>
      </c>
      <c r="K239" s="96">
        <f t="shared" si="27"/>
        <v>0</v>
      </c>
      <c r="L239" s="43" t="s">
        <v>28</v>
      </c>
      <c r="M239" s="43" t="s">
        <v>34</v>
      </c>
      <c r="N239" s="43">
        <v>1</v>
      </c>
      <c r="O239" s="43">
        <v>0</v>
      </c>
      <c r="P239" s="43"/>
      <c r="Q239" s="43"/>
      <c r="R239" s="43"/>
      <c r="S239" s="43"/>
      <c r="T239" s="43"/>
      <c r="U239" s="43"/>
      <c r="V239" s="96">
        <f t="shared" si="26"/>
        <v>0</v>
      </c>
      <c r="W239" s="15"/>
      <c r="X239" s="15"/>
      <c r="Y239" s="51" t="s">
        <v>329</v>
      </c>
      <c r="Z239" s="51">
        <v>0.32714967966079739</v>
      </c>
      <c r="AA239" s="51">
        <v>0.32714967966079739</v>
      </c>
      <c r="AB239" s="51">
        <v>3.3765866756439209</v>
      </c>
      <c r="AC239" s="51">
        <v>5</v>
      </c>
      <c r="AD239" s="51" t="s">
        <v>330</v>
      </c>
      <c r="AE239" s="51" t="s">
        <v>254</v>
      </c>
      <c r="AF239" s="51">
        <v>1</v>
      </c>
      <c r="AG239" s="51">
        <v>2.1543221473693848</v>
      </c>
      <c r="AH239" s="51">
        <v>474410.75592078216</v>
      </c>
      <c r="AI239" s="51">
        <v>232837.60436238596</v>
      </c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</row>
    <row r="240" spans="1:134" x14ac:dyDescent="0.2">
      <c r="A240" s="26">
        <f t="shared" si="24"/>
        <v>235</v>
      </c>
      <c r="B240" s="43">
        <v>338</v>
      </c>
      <c r="C240" s="43" t="s">
        <v>22</v>
      </c>
      <c r="D240" s="43" t="s">
        <v>34</v>
      </c>
      <c r="E240" s="43" t="s">
        <v>24</v>
      </c>
      <c r="F240" s="43" t="s">
        <v>25</v>
      </c>
      <c r="G240" s="43" t="s">
        <v>40</v>
      </c>
      <c r="H240" s="43" t="s">
        <v>27</v>
      </c>
      <c r="I240" s="43" t="s">
        <v>27</v>
      </c>
      <c r="J240" s="96">
        <f t="shared" si="25"/>
        <v>6.25</v>
      </c>
      <c r="K240" s="96">
        <f t="shared" si="27"/>
        <v>0</v>
      </c>
      <c r="L240" s="43" t="s">
        <v>28</v>
      </c>
      <c r="M240" s="43" t="s">
        <v>34</v>
      </c>
      <c r="N240" s="43">
        <v>1</v>
      </c>
      <c r="O240" s="43">
        <v>0</v>
      </c>
      <c r="P240" s="43"/>
      <c r="Q240" s="43"/>
      <c r="R240" s="43"/>
      <c r="S240" s="43"/>
      <c r="T240" s="43"/>
      <c r="U240" s="43"/>
      <c r="V240" s="96">
        <f t="shared" si="26"/>
        <v>0</v>
      </c>
      <c r="W240" s="15"/>
      <c r="X240" s="15"/>
      <c r="Y240" s="51" t="s">
        <v>716</v>
      </c>
      <c r="Z240" s="51">
        <v>1.1665670733539562</v>
      </c>
      <c r="AA240" s="51">
        <v>1.1665670733539562</v>
      </c>
      <c r="AB240" s="51">
        <v>5.131077766418457</v>
      </c>
      <c r="AC240" s="51">
        <v>5</v>
      </c>
      <c r="AD240" s="51" t="s">
        <v>717</v>
      </c>
      <c r="AE240" s="51" t="s">
        <v>568</v>
      </c>
      <c r="AF240" s="51">
        <v>2</v>
      </c>
      <c r="AG240" s="51">
        <v>2.989612340927124</v>
      </c>
      <c r="AH240" s="51">
        <v>479399.35508034093</v>
      </c>
      <c r="AI240" s="51">
        <v>217776.72525629797</v>
      </c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</row>
    <row r="241" spans="1:134" x14ac:dyDescent="0.2">
      <c r="A241" s="26">
        <f t="shared" si="24"/>
        <v>236</v>
      </c>
      <c r="B241" s="43">
        <v>74</v>
      </c>
      <c r="C241" s="43" t="s">
        <v>206</v>
      </c>
      <c r="D241" s="43" t="s">
        <v>34</v>
      </c>
      <c r="E241" s="43" t="s">
        <v>24</v>
      </c>
      <c r="F241" s="43" t="s">
        <v>25</v>
      </c>
      <c r="G241" s="43" t="s">
        <v>40</v>
      </c>
      <c r="H241" s="43" t="s">
        <v>27</v>
      </c>
      <c r="I241" s="43" t="s">
        <v>27</v>
      </c>
      <c r="J241" s="96">
        <f t="shared" si="25"/>
        <v>6.25</v>
      </c>
      <c r="K241" s="96">
        <f t="shared" si="27"/>
        <v>0</v>
      </c>
      <c r="L241" s="43" t="s">
        <v>28</v>
      </c>
      <c r="M241" s="43" t="s">
        <v>34</v>
      </c>
      <c r="N241" s="43">
        <v>1</v>
      </c>
      <c r="O241" s="43">
        <v>0</v>
      </c>
      <c r="P241" s="43"/>
      <c r="Q241" s="43"/>
      <c r="R241" s="43"/>
      <c r="S241" s="43"/>
      <c r="T241" s="43"/>
      <c r="U241" s="43"/>
      <c r="V241" s="96">
        <f t="shared" si="26"/>
        <v>0</v>
      </c>
      <c r="W241" s="15"/>
      <c r="X241" s="15"/>
      <c r="Y241" s="51" t="s">
        <v>207</v>
      </c>
      <c r="Z241" s="51">
        <v>0.12457424938678736</v>
      </c>
      <c r="AA241" s="51">
        <v>0.12457424938678736</v>
      </c>
      <c r="AB241" s="51">
        <v>2.8649032115936279</v>
      </c>
      <c r="AC241" s="51">
        <v>6</v>
      </c>
      <c r="AD241" s="51" t="s">
        <v>208</v>
      </c>
      <c r="AE241" s="51" t="s">
        <v>32</v>
      </c>
      <c r="AF241" s="51">
        <v>2</v>
      </c>
      <c r="AG241" s="51">
        <v>1.5296531915664673</v>
      </c>
      <c r="AH241" s="51">
        <v>470094.09324630769</v>
      </c>
      <c r="AI241" s="51">
        <v>236169.03664879291</v>
      </c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</row>
    <row r="242" spans="1:134" s="1" customFormat="1" x14ac:dyDescent="0.2">
      <c r="A242" s="26">
        <f t="shared" si="24"/>
        <v>237</v>
      </c>
      <c r="B242" s="43">
        <v>105</v>
      </c>
      <c r="C242" s="43" t="s">
        <v>276</v>
      </c>
      <c r="D242" s="43" t="s">
        <v>34</v>
      </c>
      <c r="E242" s="43" t="s">
        <v>24</v>
      </c>
      <c r="F242" s="43" t="s">
        <v>25</v>
      </c>
      <c r="G242" s="43" t="s">
        <v>26</v>
      </c>
      <c r="H242" s="43" t="s">
        <v>36</v>
      </c>
      <c r="I242" s="43" t="s">
        <v>277</v>
      </c>
      <c r="J242" s="96">
        <f t="shared" si="25"/>
        <v>8</v>
      </c>
      <c r="K242" s="96">
        <f t="shared" si="27"/>
        <v>0</v>
      </c>
      <c r="L242" s="43" t="s">
        <v>28</v>
      </c>
      <c r="M242" s="43" t="s">
        <v>34</v>
      </c>
      <c r="N242" s="43">
        <v>2</v>
      </c>
      <c r="O242" s="43">
        <v>0</v>
      </c>
      <c r="P242" s="43"/>
      <c r="Q242" s="43"/>
      <c r="R242" s="43"/>
      <c r="S242" s="43"/>
      <c r="T242" s="43"/>
      <c r="U242" s="43"/>
      <c r="V242" s="96">
        <f t="shared" si="26"/>
        <v>0</v>
      </c>
      <c r="W242" s="15"/>
      <c r="X242" s="15"/>
      <c r="Y242" s="51" t="s">
        <v>278</v>
      </c>
      <c r="Z242" s="51">
        <v>0.26565908432006846</v>
      </c>
      <c r="AA242" s="51">
        <v>0.26565908432006846</v>
      </c>
      <c r="AB242" s="51">
        <v>2.4048736095428467</v>
      </c>
      <c r="AC242" s="51">
        <v>7</v>
      </c>
      <c r="AD242" s="51" t="s">
        <v>279</v>
      </c>
      <c r="AE242" s="51" t="s">
        <v>254</v>
      </c>
      <c r="AF242" s="51">
        <v>2</v>
      </c>
      <c r="AG242" s="51">
        <v>1.1571139097213745</v>
      </c>
      <c r="AH242" s="51">
        <v>472417.06257291586</v>
      </c>
      <c r="AI242" s="51">
        <v>237752.25626932946</v>
      </c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</row>
    <row r="243" spans="1:134" s="1" customFormat="1" x14ac:dyDescent="0.2">
      <c r="A243" s="26">
        <f t="shared" si="24"/>
        <v>238</v>
      </c>
      <c r="B243" s="43">
        <v>97</v>
      </c>
      <c r="C243" s="43" t="s">
        <v>33</v>
      </c>
      <c r="D243" s="43" t="s">
        <v>39</v>
      </c>
      <c r="E243" s="43" t="s">
        <v>24</v>
      </c>
      <c r="F243" s="43" t="s">
        <v>25</v>
      </c>
      <c r="G243" s="43" t="s">
        <v>44</v>
      </c>
      <c r="H243" s="43" t="s">
        <v>36</v>
      </c>
      <c r="I243" s="43" t="s">
        <v>37</v>
      </c>
      <c r="J243" s="96"/>
      <c r="K243" s="96">
        <f t="shared" si="27"/>
        <v>1</v>
      </c>
      <c r="L243" s="43" t="s">
        <v>38</v>
      </c>
      <c r="M243" s="43" t="s">
        <v>34</v>
      </c>
      <c r="N243" s="43">
        <v>1</v>
      </c>
      <c r="O243" s="43">
        <v>0</v>
      </c>
      <c r="P243" s="43"/>
      <c r="Q243" s="43"/>
      <c r="R243" s="43"/>
      <c r="S243" s="43"/>
      <c r="T243" s="43"/>
      <c r="U243" s="43"/>
      <c r="V243" s="96"/>
      <c r="W243" s="15"/>
      <c r="X243" s="15"/>
      <c r="Y243" s="51" t="s">
        <v>259</v>
      </c>
      <c r="Z243" s="51">
        <v>0.24938418030738807</v>
      </c>
      <c r="AA243" s="51">
        <v>0.24938418030738807</v>
      </c>
      <c r="AB243" s="51">
        <v>2.3239006996154785</v>
      </c>
      <c r="AC243" s="51">
        <v>8</v>
      </c>
      <c r="AD243" s="51" t="s">
        <v>260</v>
      </c>
      <c r="AE243" s="51" t="s">
        <v>254</v>
      </c>
      <c r="AF243" s="51">
        <v>2</v>
      </c>
      <c r="AG243" s="51">
        <v>1.1395018100738525</v>
      </c>
      <c r="AH243" s="51">
        <v>463304.69010253821</v>
      </c>
      <c r="AI243" s="51">
        <v>233016.31757527235</v>
      </c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</row>
    <row r="244" spans="1:134" s="1" customFormat="1" x14ac:dyDescent="0.2">
      <c r="A244" s="26">
        <f t="shared" si="24"/>
        <v>239</v>
      </c>
      <c r="B244" s="43">
        <v>116</v>
      </c>
      <c r="C244" s="43" t="s">
        <v>100</v>
      </c>
      <c r="D244" s="43" t="s">
        <v>39</v>
      </c>
      <c r="E244" s="43" t="s">
        <v>24</v>
      </c>
      <c r="F244" s="43" t="s">
        <v>25</v>
      </c>
      <c r="G244" s="43" t="s">
        <v>40</v>
      </c>
      <c r="H244" s="43" t="s">
        <v>73</v>
      </c>
      <c r="I244" s="43" t="s">
        <v>73</v>
      </c>
      <c r="J244" s="96">
        <f t="shared" ref="J244:J254" si="28">H244*I244/144</f>
        <v>0.5625</v>
      </c>
      <c r="K244" s="96">
        <f t="shared" si="27"/>
        <v>0</v>
      </c>
      <c r="L244" s="43" t="s">
        <v>135</v>
      </c>
      <c r="M244" s="43" t="s">
        <v>34</v>
      </c>
      <c r="N244" s="43">
        <v>1</v>
      </c>
      <c r="O244" s="43">
        <v>0</v>
      </c>
      <c r="P244" s="43"/>
      <c r="Q244" s="43"/>
      <c r="R244" s="43"/>
      <c r="S244" s="43"/>
      <c r="T244" s="43"/>
      <c r="U244" s="43"/>
      <c r="V244" s="96">
        <f t="shared" ref="V244:V254" si="29">T244*U244/144</f>
        <v>0</v>
      </c>
      <c r="W244" s="15"/>
      <c r="X244" s="15"/>
      <c r="Y244" s="51" t="s">
        <v>301</v>
      </c>
      <c r="Z244" s="51">
        <v>0.29877075910568229</v>
      </c>
      <c r="AA244" s="51">
        <v>0.29877075910568229</v>
      </c>
      <c r="AB244" s="51">
        <v>3.7536764144897461</v>
      </c>
      <c r="AC244" s="51">
        <v>6</v>
      </c>
      <c r="AD244" s="51" t="s">
        <v>302</v>
      </c>
      <c r="AE244" s="51" t="s">
        <v>254</v>
      </c>
      <c r="AF244" s="51">
        <v>2</v>
      </c>
      <c r="AG244" s="51">
        <v>2.9595973491668701</v>
      </c>
      <c r="AH244" s="51">
        <v>472947.63026725582</v>
      </c>
      <c r="AI244" s="51">
        <v>234023.82192400348</v>
      </c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</row>
    <row r="245" spans="1:134" s="1" customFormat="1" x14ac:dyDescent="0.2">
      <c r="A245" s="26">
        <f t="shared" si="24"/>
        <v>240</v>
      </c>
      <c r="B245" s="43">
        <v>118</v>
      </c>
      <c r="C245" s="43" t="s">
        <v>100</v>
      </c>
      <c r="D245" s="43" t="s">
        <v>39</v>
      </c>
      <c r="E245" s="43" t="s">
        <v>24</v>
      </c>
      <c r="F245" s="43" t="s">
        <v>25</v>
      </c>
      <c r="G245" s="43" t="s">
        <v>44</v>
      </c>
      <c r="H245" s="43" t="s">
        <v>61</v>
      </c>
      <c r="I245" s="43" t="s">
        <v>61</v>
      </c>
      <c r="J245" s="96">
        <f t="shared" si="28"/>
        <v>1</v>
      </c>
      <c r="K245" s="96">
        <f t="shared" si="27"/>
        <v>0</v>
      </c>
      <c r="L245" s="43" t="s">
        <v>135</v>
      </c>
      <c r="M245" s="43" t="s">
        <v>34</v>
      </c>
      <c r="N245" s="43">
        <v>1</v>
      </c>
      <c r="O245" s="43">
        <v>0</v>
      </c>
      <c r="P245" s="43"/>
      <c r="Q245" s="43"/>
      <c r="R245" s="43"/>
      <c r="S245" s="43"/>
      <c r="T245" s="43"/>
      <c r="U245" s="43"/>
      <c r="V245" s="96">
        <f t="shared" si="29"/>
        <v>0</v>
      </c>
      <c r="W245" s="15"/>
      <c r="X245" s="15"/>
      <c r="Y245" s="51" t="s">
        <v>305</v>
      </c>
      <c r="Z245" s="51">
        <v>0.41412075281143162</v>
      </c>
      <c r="AA245" s="51">
        <v>0.41412075281143162</v>
      </c>
      <c r="AB245" s="51">
        <v>1.9611213207244873</v>
      </c>
      <c r="AC245" s="51">
        <v>7</v>
      </c>
      <c r="AD245" s="51" t="s">
        <v>306</v>
      </c>
      <c r="AE245" s="51" t="s">
        <v>254</v>
      </c>
      <c r="AF245" s="51">
        <v>2</v>
      </c>
      <c r="AG245" s="51">
        <v>1.1074570417404175</v>
      </c>
      <c r="AH245" s="51">
        <v>473024.86033788475</v>
      </c>
      <c r="AI245" s="51">
        <v>233306.43311596068</v>
      </c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</row>
    <row r="246" spans="1:134" s="1" customFormat="1" x14ac:dyDescent="0.2">
      <c r="A246" s="26">
        <f t="shared" si="24"/>
        <v>241</v>
      </c>
      <c r="B246" s="43">
        <v>140</v>
      </c>
      <c r="C246" s="43" t="s">
        <v>100</v>
      </c>
      <c r="D246" s="43" t="s">
        <v>39</v>
      </c>
      <c r="E246" s="43" t="s">
        <v>24</v>
      </c>
      <c r="F246" s="43" t="s">
        <v>25</v>
      </c>
      <c r="G246" s="43" t="s">
        <v>26</v>
      </c>
      <c r="H246" s="43" t="s">
        <v>61</v>
      </c>
      <c r="I246" s="43" t="s">
        <v>61</v>
      </c>
      <c r="J246" s="96">
        <f t="shared" si="28"/>
        <v>1</v>
      </c>
      <c r="K246" s="96">
        <f t="shared" si="27"/>
        <v>0</v>
      </c>
      <c r="L246" s="43" t="s">
        <v>135</v>
      </c>
      <c r="M246" s="43" t="s">
        <v>34</v>
      </c>
      <c r="N246" s="43">
        <v>1</v>
      </c>
      <c r="O246" s="43">
        <v>0</v>
      </c>
      <c r="P246" s="43"/>
      <c r="Q246" s="43"/>
      <c r="R246" s="43"/>
      <c r="S246" s="43"/>
      <c r="T246" s="43"/>
      <c r="U246" s="43"/>
      <c r="V246" s="96">
        <f t="shared" si="29"/>
        <v>0</v>
      </c>
      <c r="W246" s="15"/>
      <c r="X246" s="15"/>
      <c r="Y246" s="51" t="s">
        <v>351</v>
      </c>
      <c r="Z246" s="51">
        <v>0.60131223678588874</v>
      </c>
      <c r="AA246" s="51">
        <v>0.60131223678588874</v>
      </c>
      <c r="AB246" s="51">
        <v>3.6689937114715576</v>
      </c>
      <c r="AC246" s="51">
        <v>5</v>
      </c>
      <c r="AD246" s="51" t="s">
        <v>350</v>
      </c>
      <c r="AE246" s="51" t="s">
        <v>254</v>
      </c>
      <c r="AF246" s="51">
        <v>2</v>
      </c>
      <c r="AG246" s="51">
        <v>2.4606399536132812</v>
      </c>
      <c r="AH246" s="51">
        <v>475288.48814762663</v>
      </c>
      <c r="AI246" s="51">
        <v>232212.44428699932</v>
      </c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</row>
    <row r="247" spans="1:134" x14ac:dyDescent="0.2">
      <c r="A247" s="26">
        <f t="shared" si="24"/>
        <v>242</v>
      </c>
      <c r="B247" s="43">
        <v>141</v>
      </c>
      <c r="C247" s="43" t="s">
        <v>100</v>
      </c>
      <c r="D247" s="43" t="s">
        <v>39</v>
      </c>
      <c r="E247" s="43" t="s">
        <v>24</v>
      </c>
      <c r="F247" s="43" t="s">
        <v>25</v>
      </c>
      <c r="G247" s="43" t="s">
        <v>26</v>
      </c>
      <c r="H247" s="43" t="s">
        <v>61</v>
      </c>
      <c r="I247" s="43" t="s">
        <v>61</v>
      </c>
      <c r="J247" s="96">
        <f t="shared" si="28"/>
        <v>1</v>
      </c>
      <c r="K247" s="96">
        <f t="shared" si="27"/>
        <v>0</v>
      </c>
      <c r="L247" s="43" t="s">
        <v>135</v>
      </c>
      <c r="M247" s="43" t="s">
        <v>34</v>
      </c>
      <c r="N247" s="43">
        <v>1</v>
      </c>
      <c r="O247" s="43">
        <v>0</v>
      </c>
      <c r="P247" s="43"/>
      <c r="Q247" s="43"/>
      <c r="R247" s="43"/>
      <c r="S247" s="43"/>
      <c r="T247" s="43"/>
      <c r="U247" s="43"/>
      <c r="V247" s="96">
        <f t="shared" si="29"/>
        <v>0</v>
      </c>
      <c r="W247" s="15"/>
      <c r="X247" s="15"/>
      <c r="Y247" s="51" t="s">
        <v>352</v>
      </c>
      <c r="Z247" s="51">
        <v>0.51395742177963255</v>
      </c>
      <c r="AA247" s="51">
        <v>0.51395742177963255</v>
      </c>
      <c r="AB247" s="51">
        <v>1.5166783332824707</v>
      </c>
      <c r="AC247" s="51">
        <v>8</v>
      </c>
      <c r="AD247" s="51" t="s">
        <v>353</v>
      </c>
      <c r="AE247" s="51" t="s">
        <v>254</v>
      </c>
      <c r="AF247" s="51">
        <v>2</v>
      </c>
      <c r="AG247" s="51">
        <v>0.93581825494766235</v>
      </c>
      <c r="AH247" s="51">
        <v>475737.68418950442</v>
      </c>
      <c r="AI247" s="51">
        <v>232171.79539676686</v>
      </c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</row>
    <row r="248" spans="1:134" x14ac:dyDescent="0.2">
      <c r="A248" s="26">
        <f t="shared" si="24"/>
        <v>243</v>
      </c>
      <c r="B248" s="43">
        <v>146</v>
      </c>
      <c r="C248" s="43" t="s">
        <v>100</v>
      </c>
      <c r="D248" s="43" t="s">
        <v>39</v>
      </c>
      <c r="E248" s="43" t="s">
        <v>24</v>
      </c>
      <c r="F248" s="43" t="s">
        <v>25</v>
      </c>
      <c r="G248" s="43" t="s">
        <v>26</v>
      </c>
      <c r="H248" s="43" t="s">
        <v>61</v>
      </c>
      <c r="I248" s="43" t="s">
        <v>61</v>
      </c>
      <c r="J248" s="96">
        <f t="shared" si="28"/>
        <v>1</v>
      </c>
      <c r="K248" s="96">
        <f t="shared" si="27"/>
        <v>0</v>
      </c>
      <c r="L248" s="43" t="s">
        <v>135</v>
      </c>
      <c r="M248" s="43" t="s">
        <v>34</v>
      </c>
      <c r="N248" s="43">
        <v>1</v>
      </c>
      <c r="O248" s="43">
        <v>0</v>
      </c>
      <c r="P248" s="43"/>
      <c r="Q248" s="43"/>
      <c r="R248" s="43"/>
      <c r="S248" s="43"/>
      <c r="T248" s="43"/>
      <c r="U248" s="43"/>
      <c r="V248" s="96">
        <f t="shared" si="29"/>
        <v>0</v>
      </c>
      <c r="W248" s="15"/>
      <c r="X248" s="15"/>
      <c r="Y248" s="51" t="s">
        <v>362</v>
      </c>
      <c r="Z248" s="51">
        <v>0.47397146463394174</v>
      </c>
      <c r="AA248" s="51">
        <v>0.47397146463394174</v>
      </c>
      <c r="AB248" s="51">
        <v>2.545269250869751</v>
      </c>
      <c r="AC248" s="51">
        <v>5</v>
      </c>
      <c r="AD248" s="51" t="s">
        <v>363</v>
      </c>
      <c r="AE248" s="51" t="s">
        <v>254</v>
      </c>
      <c r="AF248" s="51">
        <v>2</v>
      </c>
      <c r="AG248" s="51">
        <v>1.7338541746139526</v>
      </c>
      <c r="AH248" s="51">
        <v>475148.26250254834</v>
      </c>
      <c r="AI248" s="51">
        <v>232784.45347786992</v>
      </c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</row>
    <row r="249" spans="1:134" x14ac:dyDescent="0.2">
      <c r="A249" s="26">
        <f t="shared" si="24"/>
        <v>244</v>
      </c>
      <c r="B249" s="43">
        <v>147</v>
      </c>
      <c r="C249" s="43" t="s">
        <v>100</v>
      </c>
      <c r="D249" s="43" t="s">
        <v>39</v>
      </c>
      <c r="E249" s="43" t="s">
        <v>24</v>
      </c>
      <c r="F249" s="43" t="s">
        <v>25</v>
      </c>
      <c r="G249" s="43" t="s">
        <v>58</v>
      </c>
      <c r="H249" s="43" t="s">
        <v>61</v>
      </c>
      <c r="I249" s="43" t="s">
        <v>61</v>
      </c>
      <c r="J249" s="96">
        <f t="shared" si="28"/>
        <v>1</v>
      </c>
      <c r="K249" s="96">
        <f t="shared" si="27"/>
        <v>0</v>
      </c>
      <c r="L249" s="43" t="s">
        <v>135</v>
      </c>
      <c r="M249" s="43" t="s">
        <v>34</v>
      </c>
      <c r="N249" s="43">
        <v>1</v>
      </c>
      <c r="O249" s="43">
        <v>0</v>
      </c>
      <c r="P249" s="43"/>
      <c r="Q249" s="43"/>
      <c r="R249" s="43"/>
      <c r="S249" s="43"/>
      <c r="T249" s="43"/>
      <c r="U249" s="43"/>
      <c r="V249" s="96">
        <f t="shared" si="29"/>
        <v>0</v>
      </c>
      <c r="W249" s="15"/>
      <c r="X249" s="15"/>
      <c r="Y249" s="51" t="s">
        <v>364</v>
      </c>
      <c r="Z249" s="51">
        <v>0.51076667070388782</v>
      </c>
      <c r="AA249" s="51">
        <v>0.51076667070388782</v>
      </c>
      <c r="AB249" s="51">
        <v>8.9748420715332031</v>
      </c>
      <c r="AC249" s="51">
        <v>4</v>
      </c>
      <c r="AD249" s="51" t="s">
        <v>363</v>
      </c>
      <c r="AE249" s="51" t="s">
        <v>254</v>
      </c>
      <c r="AF249" s="51">
        <v>2</v>
      </c>
      <c r="AG249" s="51">
        <v>5.0488400459289551</v>
      </c>
      <c r="AH249" s="51">
        <v>475147.87242549058</v>
      </c>
      <c r="AI249" s="51">
        <v>232798.87828316487</v>
      </c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</row>
    <row r="250" spans="1:134" x14ac:dyDescent="0.2">
      <c r="A250" s="26">
        <f t="shared" si="24"/>
        <v>245</v>
      </c>
      <c r="B250" s="43">
        <v>153</v>
      </c>
      <c r="C250" s="43" t="s">
        <v>100</v>
      </c>
      <c r="D250" s="43" t="s">
        <v>39</v>
      </c>
      <c r="E250" s="43" t="s">
        <v>24</v>
      </c>
      <c r="F250" s="43" t="s">
        <v>25</v>
      </c>
      <c r="G250" s="43" t="s">
        <v>44</v>
      </c>
      <c r="H250" s="43" t="s">
        <v>61</v>
      </c>
      <c r="I250" s="43" t="s">
        <v>61</v>
      </c>
      <c r="J250" s="96">
        <f t="shared" si="28"/>
        <v>1</v>
      </c>
      <c r="K250" s="96">
        <f t="shared" si="27"/>
        <v>0</v>
      </c>
      <c r="L250" s="43" t="s">
        <v>135</v>
      </c>
      <c r="M250" s="43" t="s">
        <v>34</v>
      </c>
      <c r="N250" s="43">
        <v>1</v>
      </c>
      <c r="O250" s="43">
        <v>0</v>
      </c>
      <c r="P250" s="43"/>
      <c r="Q250" s="43"/>
      <c r="R250" s="43"/>
      <c r="S250" s="43"/>
      <c r="T250" s="43"/>
      <c r="U250" s="43"/>
      <c r="V250" s="96">
        <f t="shared" si="29"/>
        <v>0</v>
      </c>
      <c r="W250" s="15"/>
      <c r="X250" s="15"/>
      <c r="Y250" s="51" t="s">
        <v>375</v>
      </c>
      <c r="Z250" s="51">
        <v>0.48979079723358143</v>
      </c>
      <c r="AA250" s="51">
        <v>0.48979079723358143</v>
      </c>
      <c r="AB250" s="51">
        <v>1.7736794948577881</v>
      </c>
      <c r="AC250" s="51">
        <v>7</v>
      </c>
      <c r="AD250" s="51" t="s">
        <v>376</v>
      </c>
      <c r="AE250" s="51" t="s">
        <v>254</v>
      </c>
      <c r="AF250" s="51">
        <v>2</v>
      </c>
      <c r="AG250" s="51">
        <v>1.0310851335525513</v>
      </c>
      <c r="AH250" s="51">
        <v>475722.16653089697</v>
      </c>
      <c r="AI250" s="51">
        <v>233622.57264371795</v>
      </c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</row>
    <row r="251" spans="1:134" x14ac:dyDescent="0.2">
      <c r="A251" s="26">
        <f t="shared" si="24"/>
        <v>246</v>
      </c>
      <c r="B251" s="43">
        <v>154</v>
      </c>
      <c r="C251" s="43" t="s">
        <v>100</v>
      </c>
      <c r="D251" s="43" t="s">
        <v>39</v>
      </c>
      <c r="E251" s="43" t="s">
        <v>24</v>
      </c>
      <c r="F251" s="43" t="s">
        <v>25</v>
      </c>
      <c r="G251" s="43" t="s">
        <v>40</v>
      </c>
      <c r="H251" s="43" t="s">
        <v>61</v>
      </c>
      <c r="I251" s="43" t="s">
        <v>61</v>
      </c>
      <c r="J251" s="96">
        <f t="shared" si="28"/>
        <v>1</v>
      </c>
      <c r="K251" s="96">
        <f t="shared" si="27"/>
        <v>0</v>
      </c>
      <c r="L251" s="43" t="s">
        <v>135</v>
      </c>
      <c r="M251" s="43" t="s">
        <v>34</v>
      </c>
      <c r="N251" s="43">
        <v>1</v>
      </c>
      <c r="O251" s="43">
        <v>0</v>
      </c>
      <c r="P251" s="43"/>
      <c r="Q251" s="43"/>
      <c r="R251" s="43"/>
      <c r="S251" s="43"/>
      <c r="T251" s="43"/>
      <c r="U251" s="43"/>
      <c r="V251" s="96">
        <f t="shared" si="29"/>
        <v>0</v>
      </c>
      <c r="W251" s="15"/>
      <c r="X251" s="15"/>
      <c r="Y251" s="51" t="s">
        <v>377</v>
      </c>
      <c r="Z251" s="51">
        <v>0.99708066925171812</v>
      </c>
      <c r="AA251" s="51">
        <v>0.99708066925171812</v>
      </c>
      <c r="AB251" s="51">
        <v>2.5171158313751221</v>
      </c>
      <c r="AC251" s="51">
        <v>5</v>
      </c>
      <c r="AD251" s="51" t="s">
        <v>378</v>
      </c>
      <c r="AE251" s="51" t="s">
        <v>254</v>
      </c>
      <c r="AF251" s="51">
        <v>2</v>
      </c>
      <c r="AG251" s="51">
        <v>1.6911733150482178</v>
      </c>
      <c r="AH251" s="51">
        <v>475728.68099740258</v>
      </c>
      <c r="AI251" s="51">
        <v>233634.09579256989</v>
      </c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</row>
    <row r="252" spans="1:134" x14ac:dyDescent="0.2">
      <c r="A252" s="26">
        <f t="shared" si="24"/>
        <v>247</v>
      </c>
      <c r="B252" s="43">
        <v>155</v>
      </c>
      <c r="C252" s="43" t="s">
        <v>100</v>
      </c>
      <c r="D252" s="43" t="s">
        <v>39</v>
      </c>
      <c r="E252" s="43" t="s">
        <v>24</v>
      </c>
      <c r="F252" s="43" t="s">
        <v>25</v>
      </c>
      <c r="G252" s="43" t="s">
        <v>44</v>
      </c>
      <c r="H252" s="43" t="s">
        <v>61</v>
      </c>
      <c r="I252" s="43" t="s">
        <v>61</v>
      </c>
      <c r="J252" s="96">
        <f t="shared" si="28"/>
        <v>1</v>
      </c>
      <c r="K252" s="96">
        <f t="shared" si="27"/>
        <v>0</v>
      </c>
      <c r="L252" s="43" t="s">
        <v>135</v>
      </c>
      <c r="M252" s="43" t="s">
        <v>34</v>
      </c>
      <c r="N252" s="43">
        <v>1</v>
      </c>
      <c r="O252" s="43">
        <v>0</v>
      </c>
      <c r="P252" s="43"/>
      <c r="Q252" s="43"/>
      <c r="R252" s="43"/>
      <c r="S252" s="43"/>
      <c r="T252" s="43"/>
      <c r="U252" s="43"/>
      <c r="V252" s="96">
        <f t="shared" si="29"/>
        <v>0</v>
      </c>
      <c r="W252" s="15"/>
      <c r="X252" s="15"/>
      <c r="Y252" s="51" t="s">
        <v>379</v>
      </c>
      <c r="Z252" s="51">
        <v>2.8591786109681658</v>
      </c>
      <c r="AA252" s="51">
        <v>2.8591786109681658</v>
      </c>
      <c r="AB252" s="51">
        <v>7.1449623107910156</v>
      </c>
      <c r="AC252" s="51">
        <v>4</v>
      </c>
      <c r="AD252" s="51" t="s">
        <v>380</v>
      </c>
      <c r="AE252" s="51" t="s">
        <v>254</v>
      </c>
      <c r="AF252" s="51">
        <v>2</v>
      </c>
      <c r="AG252" s="51">
        <v>3.8619341850280762</v>
      </c>
      <c r="AH252" s="51">
        <v>475931.36702652316</v>
      </c>
      <c r="AI252" s="51">
        <v>234231.17435565975</v>
      </c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</row>
    <row r="253" spans="1:134" x14ac:dyDescent="0.2">
      <c r="A253" s="26">
        <f t="shared" si="24"/>
        <v>248</v>
      </c>
      <c r="B253" s="43">
        <v>156</v>
      </c>
      <c r="C253" s="43" t="s">
        <v>100</v>
      </c>
      <c r="D253" s="43" t="s">
        <v>39</v>
      </c>
      <c r="E253" s="43" t="s">
        <v>24</v>
      </c>
      <c r="F253" s="43" t="s">
        <v>25</v>
      </c>
      <c r="G253" s="43" t="s">
        <v>40</v>
      </c>
      <c r="H253" s="43" t="s">
        <v>61</v>
      </c>
      <c r="I253" s="43" t="s">
        <v>61</v>
      </c>
      <c r="J253" s="96">
        <f t="shared" si="28"/>
        <v>1</v>
      </c>
      <c r="K253" s="96">
        <f t="shared" si="27"/>
        <v>0</v>
      </c>
      <c r="L253" s="43" t="s">
        <v>135</v>
      </c>
      <c r="M253" s="43" t="s">
        <v>34</v>
      </c>
      <c r="N253" s="43">
        <v>1</v>
      </c>
      <c r="O253" s="43">
        <v>0</v>
      </c>
      <c r="P253" s="43"/>
      <c r="Q253" s="43"/>
      <c r="R253" s="43"/>
      <c r="S253" s="43"/>
      <c r="T253" s="43"/>
      <c r="U253" s="43"/>
      <c r="V253" s="96">
        <f t="shared" si="29"/>
        <v>0</v>
      </c>
      <c r="W253" s="15"/>
      <c r="X253" s="15"/>
      <c r="Y253" s="51" t="s">
        <v>381</v>
      </c>
      <c r="Z253" s="51">
        <v>0.49425042867660518</v>
      </c>
      <c r="AA253" s="51">
        <v>0.49425042867660518</v>
      </c>
      <c r="AB253" s="51">
        <v>0</v>
      </c>
      <c r="AC253" s="51">
        <v>3</v>
      </c>
      <c r="AD253" s="51" t="s">
        <v>382</v>
      </c>
      <c r="AE253" s="51" t="s">
        <v>254</v>
      </c>
      <c r="AF253" s="51">
        <v>0</v>
      </c>
      <c r="AG253" s="51">
        <v>0</v>
      </c>
      <c r="AH253" s="51">
        <v>475932.69732920569</v>
      </c>
      <c r="AI253" s="51">
        <v>234233.08190365336</v>
      </c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</row>
    <row r="254" spans="1:134" x14ac:dyDescent="0.2">
      <c r="A254" s="26">
        <f t="shared" si="24"/>
        <v>249</v>
      </c>
      <c r="B254" s="43">
        <v>77</v>
      </c>
      <c r="C254" s="43" t="s">
        <v>213</v>
      </c>
      <c r="D254" s="43" t="s">
        <v>39</v>
      </c>
      <c r="E254" s="43" t="s">
        <v>24</v>
      </c>
      <c r="F254" s="43" t="s">
        <v>25</v>
      </c>
      <c r="G254" s="43" t="s">
        <v>44</v>
      </c>
      <c r="H254" s="43" t="s">
        <v>36</v>
      </c>
      <c r="I254" s="43" t="s">
        <v>36</v>
      </c>
      <c r="J254" s="96">
        <f t="shared" si="28"/>
        <v>4</v>
      </c>
      <c r="K254" s="96">
        <f t="shared" si="27"/>
        <v>0</v>
      </c>
      <c r="L254" s="43" t="s">
        <v>135</v>
      </c>
      <c r="M254" s="43" t="s">
        <v>34</v>
      </c>
      <c r="N254" s="43">
        <v>1</v>
      </c>
      <c r="O254" s="43">
        <v>0</v>
      </c>
      <c r="P254" s="43"/>
      <c r="Q254" s="43"/>
      <c r="R254" s="43"/>
      <c r="S254" s="43"/>
      <c r="T254" s="43"/>
      <c r="U254" s="43"/>
      <c r="V254" s="96">
        <f t="shared" si="29"/>
        <v>0</v>
      </c>
      <c r="W254" s="15"/>
      <c r="X254" s="15"/>
      <c r="Y254" s="51" t="s">
        <v>214</v>
      </c>
      <c r="Z254" s="51">
        <v>0.40450535535812393</v>
      </c>
      <c r="AA254" s="51">
        <v>0.40450535535812393</v>
      </c>
      <c r="AB254" s="51">
        <v>4.9022316932678223</v>
      </c>
      <c r="AC254" s="51">
        <v>5</v>
      </c>
      <c r="AD254" s="51" t="s">
        <v>215</v>
      </c>
      <c r="AE254" s="51" t="s">
        <v>32</v>
      </c>
      <c r="AF254" s="51">
        <v>2</v>
      </c>
      <c r="AG254" s="51">
        <v>2.8469512462615967</v>
      </c>
      <c r="AH254" s="51">
        <v>468519.46444817923</v>
      </c>
      <c r="AI254" s="51">
        <v>233880.13967600514</v>
      </c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</row>
    <row r="255" spans="1:134" x14ac:dyDescent="0.2">
      <c r="A255" s="26">
        <f t="shared" si="24"/>
        <v>250</v>
      </c>
      <c r="B255" s="43">
        <v>2</v>
      </c>
      <c r="C255" s="43" t="s">
        <v>33</v>
      </c>
      <c r="D255" s="43" t="s">
        <v>34</v>
      </c>
      <c r="E255" s="43" t="s">
        <v>35</v>
      </c>
      <c r="F255" s="43" t="s">
        <v>25</v>
      </c>
      <c r="G255" s="43" t="s">
        <v>26</v>
      </c>
      <c r="H255" s="43" t="s">
        <v>36</v>
      </c>
      <c r="I255" s="43" t="s">
        <v>37</v>
      </c>
      <c r="J255" s="96"/>
      <c r="K255" s="96">
        <f t="shared" si="27"/>
        <v>1</v>
      </c>
      <c r="L255" s="43" t="s">
        <v>38</v>
      </c>
      <c r="M255" s="43" t="s">
        <v>39</v>
      </c>
      <c r="N255" s="43">
        <v>1</v>
      </c>
      <c r="O255" s="43">
        <f>IF(M255="Excellent",0,1)</f>
        <v>0</v>
      </c>
      <c r="P255" s="43" t="s">
        <v>33</v>
      </c>
      <c r="Q255" s="43" t="s">
        <v>34</v>
      </c>
      <c r="R255" s="43" t="s">
        <v>25</v>
      </c>
      <c r="S255" s="43" t="s">
        <v>40</v>
      </c>
      <c r="T255" s="43" t="s">
        <v>36</v>
      </c>
      <c r="U255" s="43" t="s">
        <v>37</v>
      </c>
      <c r="V255" s="96"/>
      <c r="W255" s="15"/>
      <c r="X255" s="15"/>
      <c r="Y255" s="51" t="s">
        <v>41</v>
      </c>
      <c r="Z255" s="51">
        <v>0.17212973237037657</v>
      </c>
      <c r="AA255" s="51">
        <v>0.17212973237037657</v>
      </c>
      <c r="AB255" s="51">
        <v>1.90455162525177</v>
      </c>
      <c r="AC255" s="51">
        <v>8</v>
      </c>
      <c r="AD255" s="51" t="s">
        <v>42</v>
      </c>
      <c r="AE255" s="51" t="s">
        <v>32</v>
      </c>
      <c r="AF255" s="51">
        <v>2</v>
      </c>
      <c r="AG255" s="51">
        <v>1.3262035846710205</v>
      </c>
      <c r="AH255" s="51">
        <v>476583.690991932</v>
      </c>
      <c r="AI255" s="51">
        <v>226854.66263215989</v>
      </c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</row>
    <row r="256" spans="1:134" x14ac:dyDescent="0.2">
      <c r="A256" s="26">
        <f t="shared" si="24"/>
        <v>251</v>
      </c>
      <c r="B256" s="43">
        <v>212</v>
      </c>
      <c r="C256" s="43" t="s">
        <v>47</v>
      </c>
      <c r="D256" s="43" t="s">
        <v>34</v>
      </c>
      <c r="E256" s="43" t="s">
        <v>35</v>
      </c>
      <c r="F256" s="43" t="s">
        <v>25</v>
      </c>
      <c r="G256" s="43" t="s">
        <v>26</v>
      </c>
      <c r="H256" s="43" t="s">
        <v>277</v>
      </c>
      <c r="I256" s="43" t="s">
        <v>73</v>
      </c>
      <c r="J256" s="96">
        <f>H256*I256/144</f>
        <v>3</v>
      </c>
      <c r="K256" s="96">
        <f t="shared" si="27"/>
        <v>0</v>
      </c>
      <c r="L256" s="43" t="s">
        <v>189</v>
      </c>
      <c r="M256" s="43" t="s">
        <v>39</v>
      </c>
      <c r="N256" s="43">
        <v>1</v>
      </c>
      <c r="O256" s="43">
        <v>0</v>
      </c>
      <c r="P256" s="43" t="s">
        <v>47</v>
      </c>
      <c r="Q256" s="43" t="s">
        <v>39</v>
      </c>
      <c r="R256" s="43" t="s">
        <v>70</v>
      </c>
      <c r="S256" s="43" t="s">
        <v>26</v>
      </c>
      <c r="T256" s="43" t="s">
        <v>36</v>
      </c>
      <c r="U256" s="43" t="s">
        <v>61</v>
      </c>
      <c r="V256" s="96">
        <f>T256*U256/144</f>
        <v>2</v>
      </c>
      <c r="W256" s="15"/>
      <c r="X256" s="15" t="s">
        <v>920</v>
      </c>
      <c r="Y256" s="51" t="s">
        <v>496</v>
      </c>
      <c r="Z256" s="51">
        <v>0.13850302338600168</v>
      </c>
      <c r="AA256" s="51">
        <v>0.13850302338600168</v>
      </c>
      <c r="AB256" s="51">
        <v>3.4921274185180664</v>
      </c>
      <c r="AC256" s="51">
        <v>7</v>
      </c>
      <c r="AD256" s="51" t="s">
        <v>497</v>
      </c>
      <c r="AE256" s="51" t="s">
        <v>254</v>
      </c>
      <c r="AF256" s="51">
        <v>2</v>
      </c>
      <c r="AG256" s="51">
        <v>1.5491306781768799</v>
      </c>
      <c r="AH256" s="51">
        <v>489757.82401777932</v>
      </c>
      <c r="AI256" s="51">
        <v>219511.24891529843</v>
      </c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</row>
    <row r="257" spans="1:134" x14ac:dyDescent="0.2">
      <c r="A257" s="26">
        <f t="shared" si="24"/>
        <v>252</v>
      </c>
      <c r="B257" s="43">
        <v>238</v>
      </c>
      <c r="C257" s="43" t="s">
        <v>47</v>
      </c>
      <c r="D257" s="43" t="s">
        <v>34</v>
      </c>
      <c r="E257" s="43" t="s">
        <v>35</v>
      </c>
      <c r="F257" s="43" t="s">
        <v>25</v>
      </c>
      <c r="G257" s="43" t="s">
        <v>58</v>
      </c>
      <c r="H257" s="43" t="s">
        <v>277</v>
      </c>
      <c r="I257" s="43" t="s">
        <v>73</v>
      </c>
      <c r="J257" s="96">
        <f>H257*I257/144</f>
        <v>3</v>
      </c>
      <c r="K257" s="96">
        <f t="shared" si="27"/>
        <v>0</v>
      </c>
      <c r="L257" s="43" t="s">
        <v>189</v>
      </c>
      <c r="M257" s="43" t="s">
        <v>39</v>
      </c>
      <c r="N257" s="43">
        <v>1</v>
      </c>
      <c r="O257" s="43">
        <v>0</v>
      </c>
      <c r="P257" s="43" t="s">
        <v>47</v>
      </c>
      <c r="Q257" s="43" t="s">
        <v>39</v>
      </c>
      <c r="R257" s="43" t="s">
        <v>70</v>
      </c>
      <c r="S257" s="43" t="s">
        <v>58</v>
      </c>
      <c r="T257" s="43" t="s">
        <v>61</v>
      </c>
      <c r="U257" s="43" t="s">
        <v>36</v>
      </c>
      <c r="V257" s="96">
        <f>T257*U257/144</f>
        <v>2</v>
      </c>
      <c r="W257" s="15"/>
      <c r="X257" s="15" t="s">
        <v>928</v>
      </c>
      <c r="Y257" s="51" t="s">
        <v>546</v>
      </c>
      <c r="Z257" s="51">
        <v>0.15811033844947808</v>
      </c>
      <c r="AA257" s="51">
        <v>0.15811033844947808</v>
      </c>
      <c r="AB257" s="51">
        <v>1.8465837240219116</v>
      </c>
      <c r="AC257" s="51">
        <v>8</v>
      </c>
      <c r="AD257" s="51" t="s">
        <v>547</v>
      </c>
      <c r="AE257" s="51" t="s">
        <v>254</v>
      </c>
      <c r="AF257" s="51">
        <v>2</v>
      </c>
      <c r="AG257" s="51">
        <v>1.0145235061645508</v>
      </c>
      <c r="AH257" s="51">
        <v>489843.11025602772</v>
      </c>
      <c r="AI257" s="51">
        <v>219542.38654704433</v>
      </c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</row>
    <row r="258" spans="1:134" x14ac:dyDescent="0.2">
      <c r="A258" s="26">
        <f t="shared" si="24"/>
        <v>253</v>
      </c>
      <c r="B258" s="43">
        <v>18</v>
      </c>
      <c r="C258" s="43" t="s">
        <v>33</v>
      </c>
      <c r="D258" s="43" t="s">
        <v>39</v>
      </c>
      <c r="E258" s="43" t="s">
        <v>35</v>
      </c>
      <c r="F258" s="43" t="s">
        <v>25</v>
      </c>
      <c r="G258" s="43" t="s">
        <v>58</v>
      </c>
      <c r="H258" s="43" t="s">
        <v>36</v>
      </c>
      <c r="I258" s="43" t="s">
        <v>37</v>
      </c>
      <c r="J258" s="96"/>
      <c r="K258" s="96">
        <f t="shared" si="27"/>
        <v>1</v>
      </c>
      <c r="L258" s="43" t="s">
        <v>38</v>
      </c>
      <c r="M258" s="43" t="s">
        <v>39</v>
      </c>
      <c r="N258" s="43">
        <v>1</v>
      </c>
      <c r="O258" s="43">
        <v>0</v>
      </c>
      <c r="P258" s="43" t="s">
        <v>33</v>
      </c>
      <c r="Q258" s="43" t="s">
        <v>39</v>
      </c>
      <c r="R258" s="43" t="s">
        <v>25</v>
      </c>
      <c r="S258" s="43" t="s">
        <v>40</v>
      </c>
      <c r="T258" s="43" t="s">
        <v>36</v>
      </c>
      <c r="U258" s="43" t="s">
        <v>37</v>
      </c>
      <c r="V258" s="96"/>
      <c r="W258" s="15"/>
      <c r="X258" s="15"/>
      <c r="Y258" s="51" t="s">
        <v>87</v>
      </c>
      <c r="Z258" s="51">
        <v>0.28095743179321275</v>
      </c>
      <c r="AA258" s="51">
        <v>0.28095743179321275</v>
      </c>
      <c r="AB258" s="51">
        <v>2.8379759788513184</v>
      </c>
      <c r="AC258" s="51">
        <v>7</v>
      </c>
      <c r="AD258" s="51" t="s">
        <v>88</v>
      </c>
      <c r="AE258" s="51" t="s">
        <v>32</v>
      </c>
      <c r="AF258" s="51">
        <v>2</v>
      </c>
      <c r="AG258" s="51">
        <v>1.3333157300949097</v>
      </c>
      <c r="AH258" s="51">
        <v>470506.79209471814</v>
      </c>
      <c r="AI258" s="51">
        <v>227104.93501724387</v>
      </c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</row>
    <row r="259" spans="1:134" x14ac:dyDescent="0.2">
      <c r="A259" s="26">
        <f t="shared" si="24"/>
        <v>254</v>
      </c>
      <c r="B259" s="43">
        <v>75</v>
      </c>
      <c r="C259" s="43" t="s">
        <v>33</v>
      </c>
      <c r="D259" s="43" t="s">
        <v>39</v>
      </c>
      <c r="E259" s="43" t="s">
        <v>35</v>
      </c>
      <c r="F259" s="43" t="s">
        <v>25</v>
      </c>
      <c r="G259" s="43" t="s">
        <v>26</v>
      </c>
      <c r="H259" s="43" t="s">
        <v>36</v>
      </c>
      <c r="I259" s="43" t="s">
        <v>37</v>
      </c>
      <c r="J259" s="96"/>
      <c r="K259" s="96">
        <f t="shared" si="27"/>
        <v>1</v>
      </c>
      <c r="L259" s="43" t="s">
        <v>38</v>
      </c>
      <c r="M259" s="43" t="s">
        <v>39</v>
      </c>
      <c r="N259" s="43">
        <v>1</v>
      </c>
      <c r="O259" s="43">
        <v>0</v>
      </c>
      <c r="P259" s="43" t="s">
        <v>33</v>
      </c>
      <c r="Q259" s="43" t="s">
        <v>39</v>
      </c>
      <c r="R259" s="43" t="s">
        <v>25</v>
      </c>
      <c r="S259" s="43" t="s">
        <v>26</v>
      </c>
      <c r="T259" s="43" t="s">
        <v>36</v>
      </c>
      <c r="U259" s="43" t="s">
        <v>37</v>
      </c>
      <c r="V259" s="96"/>
      <c r="W259" s="15"/>
      <c r="X259" s="15"/>
      <c r="Y259" s="51" t="s">
        <v>209</v>
      </c>
      <c r="Z259" s="51">
        <v>0.13327741146087649</v>
      </c>
      <c r="AA259" s="51">
        <v>0.13327741146087649</v>
      </c>
      <c r="AB259" s="51">
        <v>2.7627568244934082</v>
      </c>
      <c r="AC259" s="51">
        <v>6</v>
      </c>
      <c r="AD259" s="51" t="s">
        <v>210</v>
      </c>
      <c r="AE259" s="51" t="s">
        <v>32</v>
      </c>
      <c r="AF259" s="51">
        <v>2</v>
      </c>
      <c r="AG259" s="51">
        <v>1.5297408103942871</v>
      </c>
      <c r="AH259" s="51">
        <v>468552.14939602674</v>
      </c>
      <c r="AI259" s="51">
        <v>234680.22039146448</v>
      </c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</row>
    <row r="260" spans="1:134" x14ac:dyDescent="0.2">
      <c r="A260" s="26">
        <f t="shared" si="24"/>
        <v>255</v>
      </c>
      <c r="B260" s="43">
        <v>194</v>
      </c>
      <c r="C260" s="43" t="s">
        <v>33</v>
      </c>
      <c r="D260" s="43" t="s">
        <v>39</v>
      </c>
      <c r="E260" s="43" t="s">
        <v>35</v>
      </c>
      <c r="F260" s="43" t="s">
        <v>25</v>
      </c>
      <c r="G260" s="43" t="s">
        <v>26</v>
      </c>
      <c r="H260" s="43" t="s">
        <v>27</v>
      </c>
      <c r="I260" s="43" t="s">
        <v>37</v>
      </c>
      <c r="J260" s="96"/>
      <c r="K260" s="96">
        <f t="shared" si="27"/>
        <v>1</v>
      </c>
      <c r="L260" s="43" t="s">
        <v>38</v>
      </c>
      <c r="M260" s="43" t="s">
        <v>39</v>
      </c>
      <c r="N260" s="43">
        <v>1</v>
      </c>
      <c r="O260" s="43">
        <v>0</v>
      </c>
      <c r="P260" s="43" t="s">
        <v>33</v>
      </c>
      <c r="Q260" s="43" t="s">
        <v>39</v>
      </c>
      <c r="R260" s="43" t="s">
        <v>25</v>
      </c>
      <c r="S260" s="43" t="s">
        <v>40</v>
      </c>
      <c r="T260" s="43" t="s">
        <v>36</v>
      </c>
      <c r="U260" s="43" t="s">
        <v>37</v>
      </c>
      <c r="V260" s="96"/>
      <c r="W260" s="15"/>
      <c r="X260" s="15"/>
      <c r="Y260" s="51" t="s">
        <v>458</v>
      </c>
      <c r="Z260" s="51">
        <v>0.20837838292121902</v>
      </c>
      <c r="AA260" s="51">
        <v>0.20837838292121902</v>
      </c>
      <c r="AB260" s="51">
        <v>3.1926236152648926</v>
      </c>
      <c r="AC260" s="51">
        <v>7</v>
      </c>
      <c r="AD260" s="51" t="s">
        <v>459</v>
      </c>
      <c r="AE260" s="51" t="s">
        <v>254</v>
      </c>
      <c r="AF260" s="51">
        <v>1</v>
      </c>
      <c r="AG260" s="51">
        <v>1.2651275396347046</v>
      </c>
      <c r="AH260" s="51">
        <v>491089.32244943094</v>
      </c>
      <c r="AI260" s="51">
        <v>216696.82926434747</v>
      </c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</row>
    <row r="261" spans="1:134" x14ac:dyDescent="0.2">
      <c r="A261" s="26">
        <f t="shared" si="24"/>
        <v>256</v>
      </c>
      <c r="B261" s="43">
        <v>314</v>
      </c>
      <c r="C261" s="43" t="s">
        <v>33</v>
      </c>
      <c r="D261" s="43" t="s">
        <v>39</v>
      </c>
      <c r="E261" s="43" t="s">
        <v>35</v>
      </c>
      <c r="F261" s="43" t="s">
        <v>25</v>
      </c>
      <c r="G261" s="43" t="s">
        <v>44</v>
      </c>
      <c r="H261" s="43" t="s">
        <v>36</v>
      </c>
      <c r="I261" s="43" t="s">
        <v>37</v>
      </c>
      <c r="J261" s="96"/>
      <c r="K261" s="96">
        <f t="shared" si="27"/>
        <v>1</v>
      </c>
      <c r="L261" s="43" t="s">
        <v>38</v>
      </c>
      <c r="M261" s="43" t="s">
        <v>39</v>
      </c>
      <c r="N261" s="43">
        <v>1</v>
      </c>
      <c r="O261" s="43">
        <v>0</v>
      </c>
      <c r="P261" s="43" t="s">
        <v>33</v>
      </c>
      <c r="Q261" s="43" t="s">
        <v>39</v>
      </c>
      <c r="R261" s="43" t="s">
        <v>25</v>
      </c>
      <c r="S261" s="43" t="s">
        <v>58</v>
      </c>
      <c r="T261" s="43" t="s">
        <v>36</v>
      </c>
      <c r="U261" s="43" t="s">
        <v>37</v>
      </c>
      <c r="V261" s="96"/>
      <c r="W261" s="15"/>
      <c r="X261" s="15"/>
      <c r="Y261" s="51" t="s">
        <v>671</v>
      </c>
      <c r="Z261" s="51">
        <v>0.29013264656066895</v>
      </c>
      <c r="AA261" s="51">
        <v>0.29013264656066895</v>
      </c>
      <c r="AB261" s="51">
        <v>4.6641006469726563</v>
      </c>
      <c r="AC261" s="51">
        <v>5</v>
      </c>
      <c r="AD261" s="51" t="s">
        <v>672</v>
      </c>
      <c r="AE261" s="51" t="s">
        <v>568</v>
      </c>
      <c r="AF261" s="51">
        <v>2</v>
      </c>
      <c r="AG261" s="51">
        <v>1.4620468616485596</v>
      </c>
      <c r="AH261" s="51">
        <v>471527.69807399804</v>
      </c>
      <c r="AI261" s="51">
        <v>218946.56326734085</v>
      </c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</row>
    <row r="262" spans="1:134" x14ac:dyDescent="0.2">
      <c r="A262" s="26">
        <f t="shared" si="24"/>
        <v>257</v>
      </c>
      <c r="B262" s="43">
        <v>124</v>
      </c>
      <c r="C262" s="43" t="s">
        <v>47</v>
      </c>
      <c r="D262" s="43" t="s">
        <v>39</v>
      </c>
      <c r="E262" s="43" t="s">
        <v>35</v>
      </c>
      <c r="F262" s="43" t="s">
        <v>25</v>
      </c>
      <c r="G262" s="43" t="s">
        <v>58</v>
      </c>
      <c r="H262" s="43" t="s">
        <v>49</v>
      </c>
      <c r="I262" s="43" t="s">
        <v>61</v>
      </c>
      <c r="J262" s="96">
        <f>H262*I262/144</f>
        <v>1.5</v>
      </c>
      <c r="K262" s="96">
        <f t="shared" si="27"/>
        <v>0</v>
      </c>
      <c r="L262" s="43" t="s">
        <v>28</v>
      </c>
      <c r="M262" s="43" t="s">
        <v>39</v>
      </c>
      <c r="N262" s="43">
        <v>1</v>
      </c>
      <c r="O262" s="43">
        <v>0</v>
      </c>
      <c r="P262" s="43" t="s">
        <v>47</v>
      </c>
      <c r="Q262" s="43" t="s">
        <v>39</v>
      </c>
      <c r="R262" s="43" t="s">
        <v>25</v>
      </c>
      <c r="S262" s="43" t="s">
        <v>58</v>
      </c>
      <c r="T262" s="43" t="s">
        <v>49</v>
      </c>
      <c r="U262" s="43" t="s">
        <v>61</v>
      </c>
      <c r="V262" s="96">
        <f>T262*U262/144</f>
        <v>1.5</v>
      </c>
      <c r="W262" s="15"/>
      <c r="X262" s="15" t="s">
        <v>901</v>
      </c>
      <c r="Y262" s="51" t="s">
        <v>319</v>
      </c>
      <c r="Z262" s="51">
        <v>0.18972549438476563</v>
      </c>
      <c r="AA262" s="51">
        <v>0.18972549438476563</v>
      </c>
      <c r="AB262" s="51">
        <v>1.8207108974456787</v>
      </c>
      <c r="AC262" s="51">
        <v>7</v>
      </c>
      <c r="AD262" s="51" t="s">
        <v>320</v>
      </c>
      <c r="AE262" s="51" t="s">
        <v>254</v>
      </c>
      <c r="AF262" s="51">
        <v>2</v>
      </c>
      <c r="AG262" s="51">
        <v>1.0870646238327026</v>
      </c>
      <c r="AH262" s="51">
        <v>474165.58785339067</v>
      </c>
      <c r="AI262" s="51">
        <v>232947.6266751597</v>
      </c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</row>
    <row r="263" spans="1:134" x14ac:dyDescent="0.2">
      <c r="A263" s="26">
        <f t="shared" si="24"/>
        <v>258</v>
      </c>
      <c r="B263" s="43">
        <v>127</v>
      </c>
      <c r="C263" s="43" t="s">
        <v>47</v>
      </c>
      <c r="D263" s="43" t="s">
        <v>39</v>
      </c>
      <c r="E263" s="43" t="s">
        <v>35</v>
      </c>
      <c r="F263" s="43" t="s">
        <v>25</v>
      </c>
      <c r="G263" s="43" t="s">
        <v>58</v>
      </c>
      <c r="H263" s="43" t="s">
        <v>49</v>
      </c>
      <c r="I263" s="43" t="s">
        <v>61</v>
      </c>
      <c r="J263" s="96">
        <f>H263*I263/144</f>
        <v>1.5</v>
      </c>
      <c r="K263" s="96">
        <f t="shared" si="27"/>
        <v>0</v>
      </c>
      <c r="L263" s="43" t="s">
        <v>28</v>
      </c>
      <c r="M263" s="43" t="s">
        <v>39</v>
      </c>
      <c r="N263" s="43">
        <v>1</v>
      </c>
      <c r="O263" s="43">
        <v>0</v>
      </c>
      <c r="P263" s="43" t="s">
        <v>47</v>
      </c>
      <c r="Q263" s="43" t="s">
        <v>39</v>
      </c>
      <c r="R263" s="43" t="s">
        <v>25</v>
      </c>
      <c r="S263" s="43" t="s">
        <v>58</v>
      </c>
      <c r="T263" s="43" t="s">
        <v>49</v>
      </c>
      <c r="U263" s="43" t="s">
        <v>61</v>
      </c>
      <c r="V263" s="96">
        <f>T263*U263/144</f>
        <v>1.5</v>
      </c>
      <c r="W263" s="15"/>
      <c r="X263" s="15" t="s">
        <v>903</v>
      </c>
      <c r="Y263" s="51" t="s">
        <v>325</v>
      </c>
      <c r="Z263" s="51">
        <v>3.0421069775131757</v>
      </c>
      <c r="AA263" s="51">
        <v>3.0421069775131757</v>
      </c>
      <c r="AB263" s="51">
        <v>2.0297873020172119</v>
      </c>
      <c r="AC263" s="51">
        <v>6</v>
      </c>
      <c r="AD263" s="51" t="s">
        <v>326</v>
      </c>
      <c r="AE263" s="51" t="s">
        <v>254</v>
      </c>
      <c r="AF263" s="51">
        <v>2</v>
      </c>
      <c r="AG263" s="51">
        <v>1.3029115200042725</v>
      </c>
      <c r="AH263" s="51">
        <v>474436.22611827706</v>
      </c>
      <c r="AI263" s="51">
        <v>232855.91658636526</v>
      </c>
    </row>
    <row r="264" spans="1:134" x14ac:dyDescent="0.2">
      <c r="A264" s="26">
        <f t="shared" si="24"/>
        <v>259</v>
      </c>
      <c r="B264" s="43">
        <v>408</v>
      </c>
      <c r="C264" s="43" t="s">
        <v>43</v>
      </c>
      <c r="D264" s="43" t="s">
        <v>34</v>
      </c>
      <c r="E264" s="43" t="s">
        <v>24</v>
      </c>
      <c r="F264" s="43" t="s">
        <v>25</v>
      </c>
      <c r="G264" s="43" t="s">
        <v>26</v>
      </c>
      <c r="H264" s="43" t="s">
        <v>27</v>
      </c>
      <c r="I264" s="43" t="s">
        <v>27</v>
      </c>
      <c r="J264" s="96">
        <f>H264*I264/144</f>
        <v>6.25</v>
      </c>
      <c r="K264" s="96">
        <f t="shared" si="27"/>
        <v>0</v>
      </c>
      <c r="L264" s="43" t="s">
        <v>28</v>
      </c>
      <c r="M264" s="43" t="s">
        <v>39</v>
      </c>
      <c r="N264" s="43">
        <v>1</v>
      </c>
      <c r="O264" s="43">
        <v>0</v>
      </c>
      <c r="P264" s="43"/>
      <c r="Q264" s="43"/>
      <c r="R264" s="43"/>
      <c r="S264" s="43"/>
      <c r="T264" s="43"/>
      <c r="U264" s="43"/>
      <c r="V264" s="96">
        <f>T264*U264/144</f>
        <v>0</v>
      </c>
      <c r="W264" s="15"/>
      <c r="X264" s="15"/>
      <c r="Y264" s="51" t="s">
        <v>841</v>
      </c>
      <c r="Z264" s="51">
        <v>0.27494088888168333</v>
      </c>
      <c r="AA264" s="51">
        <v>0.27494088888168333</v>
      </c>
      <c r="AB264" s="51">
        <v>2.0306828022003174</v>
      </c>
      <c r="AC264" s="51">
        <v>7</v>
      </c>
      <c r="AD264" s="51" t="s">
        <v>842</v>
      </c>
      <c r="AE264" s="51" t="s">
        <v>799</v>
      </c>
      <c r="AF264" s="51">
        <v>2</v>
      </c>
      <c r="AG264" s="51">
        <v>1.3415898084640503</v>
      </c>
      <c r="AH264" s="51">
        <v>476466.06416986109</v>
      </c>
      <c r="AI264" s="51">
        <v>209768.58606847227</v>
      </c>
    </row>
    <row r="265" spans="1:134" x14ac:dyDescent="0.2">
      <c r="A265" s="26">
        <f t="shared" si="24"/>
        <v>260</v>
      </c>
      <c r="B265" s="43">
        <v>123</v>
      </c>
      <c r="C265" s="43" t="s">
        <v>100</v>
      </c>
      <c r="D265" s="43" t="s">
        <v>34</v>
      </c>
      <c r="E265" s="43" t="s">
        <v>24</v>
      </c>
      <c r="F265" s="43" t="s">
        <v>25</v>
      </c>
      <c r="G265" s="43" t="s">
        <v>26</v>
      </c>
      <c r="H265" s="43" t="s">
        <v>61</v>
      </c>
      <c r="I265" s="43" t="s">
        <v>61</v>
      </c>
      <c r="J265" s="96">
        <f>H265*I265/144</f>
        <v>1</v>
      </c>
      <c r="K265" s="96">
        <f t="shared" si="27"/>
        <v>0</v>
      </c>
      <c r="L265" s="43" t="s">
        <v>28</v>
      </c>
      <c r="M265" s="43" t="s">
        <v>39</v>
      </c>
      <c r="N265" s="43">
        <v>1</v>
      </c>
      <c r="O265" s="43">
        <v>0</v>
      </c>
      <c r="P265" s="43"/>
      <c r="Q265" s="43"/>
      <c r="R265" s="43"/>
      <c r="S265" s="43"/>
      <c r="T265" s="43"/>
      <c r="U265" s="43"/>
      <c r="V265" s="96">
        <f>T265*U265/144</f>
        <v>0</v>
      </c>
      <c r="W265" s="15"/>
      <c r="X265" s="15"/>
      <c r="Y265" s="51" t="s">
        <v>317</v>
      </c>
      <c r="Z265" s="51">
        <v>0.5776976537704468</v>
      </c>
      <c r="AA265" s="51">
        <v>0.5776976537704468</v>
      </c>
      <c r="AB265" s="51">
        <v>4.2575693130493164</v>
      </c>
      <c r="AC265" s="51">
        <v>5</v>
      </c>
      <c r="AD265" s="51" t="s">
        <v>318</v>
      </c>
      <c r="AE265" s="51" t="s">
        <v>254</v>
      </c>
      <c r="AF265" s="51">
        <v>2</v>
      </c>
      <c r="AG265" s="51">
        <v>3.2371718883514404</v>
      </c>
      <c r="AH265" s="51">
        <v>474165.41269748955</v>
      </c>
      <c r="AI265" s="51">
        <v>232922.36033203086</v>
      </c>
    </row>
    <row r="266" spans="1:134" x14ac:dyDescent="0.2">
      <c r="A266" s="26">
        <f t="shared" si="24"/>
        <v>261</v>
      </c>
      <c r="B266" s="43">
        <v>145</v>
      </c>
      <c r="C266" s="43" t="s">
        <v>313</v>
      </c>
      <c r="D266" s="43" t="s">
        <v>34</v>
      </c>
      <c r="E266" s="43" t="s">
        <v>24</v>
      </c>
      <c r="F266" s="43" t="s">
        <v>25</v>
      </c>
      <c r="G266" s="43" t="s">
        <v>26</v>
      </c>
      <c r="H266" s="43" t="s">
        <v>195</v>
      </c>
      <c r="I266" s="43" t="s">
        <v>195</v>
      </c>
      <c r="J266" s="96">
        <f>H266*I266/144</f>
        <v>9</v>
      </c>
      <c r="K266" s="96">
        <f t="shared" si="27"/>
        <v>0</v>
      </c>
      <c r="L266" s="43" t="s">
        <v>28</v>
      </c>
      <c r="M266" s="43" t="s">
        <v>39</v>
      </c>
      <c r="N266" s="43">
        <v>2</v>
      </c>
      <c r="O266" s="43">
        <v>0</v>
      </c>
      <c r="P266" s="43"/>
      <c r="Q266" s="43"/>
      <c r="R266" s="43"/>
      <c r="S266" s="43"/>
      <c r="T266" s="43"/>
      <c r="U266" s="43"/>
      <c r="V266" s="96">
        <f>T266*U266/144</f>
        <v>0</v>
      </c>
      <c r="W266" s="15"/>
      <c r="X266" s="15"/>
      <c r="Y266" s="51" t="s">
        <v>360</v>
      </c>
      <c r="Z266" s="51">
        <v>0.55142784118652355</v>
      </c>
      <c r="AA266" s="51">
        <v>0.55142784118652355</v>
      </c>
      <c r="AB266" s="51">
        <v>6.9707427024841309</v>
      </c>
      <c r="AC266" s="51">
        <v>5</v>
      </c>
      <c r="AD266" s="51" t="s">
        <v>361</v>
      </c>
      <c r="AE266" s="51" t="s">
        <v>254</v>
      </c>
      <c r="AF266" s="51">
        <v>2</v>
      </c>
      <c r="AG266" s="51">
        <v>4.1928315162658691</v>
      </c>
      <c r="AH266" s="51">
        <v>475144.18903930549</v>
      </c>
      <c r="AI266" s="51">
        <v>232621.28931041111</v>
      </c>
    </row>
    <row r="267" spans="1:134" x14ac:dyDescent="0.2">
      <c r="A267" s="26">
        <f t="shared" si="24"/>
        <v>262</v>
      </c>
      <c r="B267" s="43">
        <v>76</v>
      </c>
      <c r="C267" s="43" t="s">
        <v>33</v>
      </c>
      <c r="D267" s="43" t="s">
        <v>39</v>
      </c>
      <c r="E267" s="43" t="s">
        <v>24</v>
      </c>
      <c r="F267" s="43" t="s">
        <v>25</v>
      </c>
      <c r="G267" s="43" t="s">
        <v>44</v>
      </c>
      <c r="H267" s="43" t="s">
        <v>36</v>
      </c>
      <c r="I267" s="43" t="s">
        <v>37</v>
      </c>
      <c r="J267" s="96"/>
      <c r="K267" s="96">
        <f t="shared" si="27"/>
        <v>1</v>
      </c>
      <c r="L267" s="43" t="s">
        <v>38</v>
      </c>
      <c r="M267" s="43" t="s">
        <v>39</v>
      </c>
      <c r="N267" s="43">
        <v>1</v>
      </c>
      <c r="O267" s="43">
        <v>0</v>
      </c>
      <c r="P267" s="43"/>
      <c r="Q267" s="43"/>
      <c r="R267" s="43"/>
      <c r="S267" s="43"/>
      <c r="T267" s="43"/>
      <c r="U267" s="43"/>
      <c r="V267" s="96"/>
      <c r="W267" s="15"/>
      <c r="X267" s="15"/>
      <c r="Y267" s="51" t="s">
        <v>211</v>
      </c>
      <c r="Z267" s="51">
        <v>0.15711670398712152</v>
      </c>
      <c r="AA267" s="51">
        <v>0.15711670398712152</v>
      </c>
      <c r="AB267" s="51">
        <v>2.7336366176605225</v>
      </c>
      <c r="AC267" s="51">
        <v>6</v>
      </c>
      <c r="AD267" s="51" t="s">
        <v>212</v>
      </c>
      <c r="AE267" s="51" t="s">
        <v>32</v>
      </c>
      <c r="AF267" s="51">
        <v>2</v>
      </c>
      <c r="AG267" s="51">
        <v>1.5300071239471436</v>
      </c>
      <c r="AH267" s="51">
        <v>468551.64386860398</v>
      </c>
      <c r="AI267" s="51">
        <v>234680.83062585606</v>
      </c>
    </row>
    <row r="268" spans="1:134" x14ac:dyDescent="0.2">
      <c r="A268" s="26">
        <f t="shared" si="24"/>
        <v>263</v>
      </c>
      <c r="B268" s="43">
        <v>125</v>
      </c>
      <c r="C268" s="43" t="s">
        <v>47</v>
      </c>
      <c r="D268" s="43" t="s">
        <v>39</v>
      </c>
      <c r="E268" s="43" t="s">
        <v>24</v>
      </c>
      <c r="F268" s="43" t="s">
        <v>25</v>
      </c>
      <c r="G268" s="43" t="s">
        <v>58</v>
      </c>
      <c r="H268" s="43" t="s">
        <v>49</v>
      </c>
      <c r="I268" s="43" t="s">
        <v>61</v>
      </c>
      <c r="J268" s="96">
        <f>H268*I268/144</f>
        <v>1.5</v>
      </c>
      <c r="K268" s="96">
        <f t="shared" si="27"/>
        <v>0</v>
      </c>
      <c r="L268" s="43" t="s">
        <v>28</v>
      </c>
      <c r="M268" s="43" t="s">
        <v>39</v>
      </c>
      <c r="N268" s="43">
        <v>1</v>
      </c>
      <c r="O268" s="43">
        <v>0</v>
      </c>
      <c r="P268" s="43"/>
      <c r="Q268" s="43"/>
      <c r="R268" s="43"/>
      <c r="S268" s="43"/>
      <c r="T268" s="43"/>
      <c r="U268" s="43"/>
      <c r="V268" s="96">
        <f>T268*U268/144</f>
        <v>0</v>
      </c>
      <c r="W268" s="15"/>
      <c r="X268" s="15" t="s">
        <v>905</v>
      </c>
      <c r="Y268" s="51" t="s">
        <v>321</v>
      </c>
      <c r="Z268" s="51">
        <v>0.19859488725662219</v>
      </c>
      <c r="AA268" s="51">
        <v>0.19859488725662219</v>
      </c>
      <c r="AB268" s="51">
        <v>1.8524100780487061</v>
      </c>
      <c r="AC268" s="51">
        <v>6</v>
      </c>
      <c r="AD268" s="51" t="s">
        <v>322</v>
      </c>
      <c r="AE268" s="51" t="s">
        <v>254</v>
      </c>
      <c r="AF268" s="51">
        <v>2</v>
      </c>
      <c r="AG268" s="51">
        <v>1.1534585952758789</v>
      </c>
      <c r="AH268" s="51">
        <v>474165.52113869047</v>
      </c>
      <c r="AI268" s="51">
        <v>232946.94869250196</v>
      </c>
    </row>
    <row r="269" spans="1:134" s="1" customFormat="1" x14ac:dyDescent="0.2">
      <c r="A269" s="26">
        <f t="shared" si="24"/>
        <v>264</v>
      </c>
      <c r="B269" s="43">
        <v>128</v>
      </c>
      <c r="C269" s="43" t="s">
        <v>47</v>
      </c>
      <c r="D269" s="43" t="s">
        <v>39</v>
      </c>
      <c r="E269" s="43" t="s">
        <v>24</v>
      </c>
      <c r="F269" s="43" t="s">
        <v>25</v>
      </c>
      <c r="G269" s="43" t="s">
        <v>58</v>
      </c>
      <c r="H269" s="43" t="s">
        <v>49</v>
      </c>
      <c r="I269" s="43" t="s">
        <v>61</v>
      </c>
      <c r="J269" s="96">
        <f>H269*I269/144</f>
        <v>1.5</v>
      </c>
      <c r="K269" s="96">
        <f t="shared" si="27"/>
        <v>0</v>
      </c>
      <c r="L269" s="43" t="s">
        <v>28</v>
      </c>
      <c r="M269" s="43" t="s">
        <v>39</v>
      </c>
      <c r="N269" s="43">
        <v>1</v>
      </c>
      <c r="O269" s="43">
        <v>0</v>
      </c>
      <c r="P269" s="43"/>
      <c r="Q269" s="43"/>
      <c r="R269" s="43"/>
      <c r="S269" s="43"/>
      <c r="T269" s="43"/>
      <c r="U269" s="43"/>
      <c r="V269" s="96">
        <f>T269*U269/144</f>
        <v>0</v>
      </c>
      <c r="W269" s="15"/>
      <c r="X269" s="15" t="s">
        <v>904</v>
      </c>
      <c r="Y269" s="51" t="s">
        <v>327</v>
      </c>
      <c r="Z269" s="51">
        <v>0.35802839279174797</v>
      </c>
      <c r="AA269" s="51">
        <v>0.35802839279174797</v>
      </c>
      <c r="AB269" s="51">
        <v>2.0209541320800781</v>
      </c>
      <c r="AC269" s="51">
        <v>6</v>
      </c>
      <c r="AD269" s="51" t="s">
        <v>328</v>
      </c>
      <c r="AE269" s="51" t="s">
        <v>254</v>
      </c>
      <c r="AF269" s="51">
        <v>2</v>
      </c>
      <c r="AG269" s="51">
        <v>1.3006628751754761</v>
      </c>
      <c r="AH269" s="51">
        <v>474444.90230907191</v>
      </c>
      <c r="AI269" s="51">
        <v>232851.19978656567</v>
      </c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</row>
    <row r="270" spans="1:134" x14ac:dyDescent="0.2">
      <c r="A270" s="26">
        <f t="shared" si="24"/>
        <v>265</v>
      </c>
      <c r="B270" s="43">
        <v>246</v>
      </c>
      <c r="C270" s="43" t="s">
        <v>33</v>
      </c>
      <c r="D270" s="43" t="s">
        <v>34</v>
      </c>
      <c r="E270" s="43" t="s">
        <v>35</v>
      </c>
      <c r="F270" s="43" t="s">
        <v>25</v>
      </c>
      <c r="G270" s="43" t="s">
        <v>26</v>
      </c>
      <c r="H270" s="43" t="s">
        <v>27</v>
      </c>
      <c r="I270" s="43" t="s">
        <v>37</v>
      </c>
      <c r="J270" s="96"/>
      <c r="K270" s="96">
        <f t="shared" ref="K270:K301" si="30">IF(C270="D3-X1",1,0)</f>
        <v>1</v>
      </c>
      <c r="L270" s="43" t="s">
        <v>38</v>
      </c>
      <c r="M270" s="43" t="s">
        <v>417</v>
      </c>
      <c r="N270" s="43">
        <v>1</v>
      </c>
      <c r="O270" s="43">
        <v>1</v>
      </c>
      <c r="P270" s="43" t="s">
        <v>33</v>
      </c>
      <c r="Q270" s="43" t="s">
        <v>34</v>
      </c>
      <c r="R270" s="43" t="s">
        <v>25</v>
      </c>
      <c r="S270" s="43" t="s">
        <v>44</v>
      </c>
      <c r="T270" s="43" t="s">
        <v>27</v>
      </c>
      <c r="U270" s="43" t="s">
        <v>37</v>
      </c>
      <c r="V270" s="96"/>
      <c r="W270" s="15"/>
      <c r="X270" s="15"/>
      <c r="Y270" s="51" t="s">
        <v>562</v>
      </c>
      <c r="Z270" s="51">
        <v>0.34917121171951271</v>
      </c>
      <c r="AA270" s="51">
        <v>0.34917121171951271</v>
      </c>
      <c r="AB270" s="51">
        <v>2.0114550590515137</v>
      </c>
      <c r="AC270" s="51">
        <v>7</v>
      </c>
      <c r="AD270" s="51" t="s">
        <v>563</v>
      </c>
      <c r="AE270" s="51" t="s">
        <v>254</v>
      </c>
      <c r="AF270" s="51">
        <v>2</v>
      </c>
      <c r="AG270" s="51">
        <v>1.1253548860549927</v>
      </c>
      <c r="AH270" s="51">
        <v>485690.97368335316</v>
      </c>
      <c r="AI270" s="51">
        <v>229536.30885171748</v>
      </c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</row>
    <row r="271" spans="1:134" x14ac:dyDescent="0.2">
      <c r="A271" s="26">
        <f t="shared" si="24"/>
        <v>266</v>
      </c>
      <c r="B271" s="43">
        <v>19</v>
      </c>
      <c r="C271" s="43" t="s">
        <v>33</v>
      </c>
      <c r="D271" s="43" t="s">
        <v>39</v>
      </c>
      <c r="E271" s="43" t="s">
        <v>35</v>
      </c>
      <c r="F271" s="43" t="s">
        <v>25</v>
      </c>
      <c r="G271" s="43" t="s">
        <v>58</v>
      </c>
      <c r="H271" s="43" t="s">
        <v>36</v>
      </c>
      <c r="I271" s="43" t="s">
        <v>37</v>
      </c>
      <c r="J271" s="96"/>
      <c r="K271" s="96">
        <f t="shared" si="30"/>
        <v>1</v>
      </c>
      <c r="L271" s="43" t="s">
        <v>38</v>
      </c>
      <c r="M271" s="43" t="s">
        <v>78</v>
      </c>
      <c r="N271" s="43">
        <v>1</v>
      </c>
      <c r="O271" s="43">
        <v>1</v>
      </c>
      <c r="P271" s="43" t="s">
        <v>33</v>
      </c>
      <c r="Q271" s="43" t="s">
        <v>39</v>
      </c>
      <c r="R271" s="43" t="s">
        <v>25</v>
      </c>
      <c r="S271" s="43" t="s">
        <v>44</v>
      </c>
      <c r="T271" s="43" t="s">
        <v>36</v>
      </c>
      <c r="U271" s="43" t="s">
        <v>37</v>
      </c>
      <c r="V271" s="96"/>
      <c r="W271" s="15"/>
      <c r="X271" s="15"/>
      <c r="Y271" s="51" t="s">
        <v>89</v>
      </c>
      <c r="Z271" s="51">
        <v>0.33602189302444463</v>
      </c>
      <c r="AA271" s="51">
        <v>0.33602189302444463</v>
      </c>
      <c r="AB271" s="51">
        <v>2.4315662384033203</v>
      </c>
      <c r="AC271" s="51">
        <v>8</v>
      </c>
      <c r="AD271" s="51" t="s">
        <v>90</v>
      </c>
      <c r="AE271" s="51" t="s">
        <v>32</v>
      </c>
      <c r="AF271" s="51">
        <v>2</v>
      </c>
      <c r="AG271" s="51">
        <v>1.126622200012207</v>
      </c>
      <c r="AH271" s="51">
        <v>469569.5161354852</v>
      </c>
      <c r="AI271" s="51">
        <v>226796.19795108063</v>
      </c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</row>
    <row r="272" spans="1:134" x14ac:dyDescent="0.2">
      <c r="A272" s="26">
        <f t="shared" ref="A272:A335" si="31">A271+1</f>
        <v>267</v>
      </c>
      <c r="B272" s="43">
        <v>82</v>
      </c>
      <c r="C272" s="43" t="s">
        <v>33</v>
      </c>
      <c r="D272" s="43" t="s">
        <v>39</v>
      </c>
      <c r="E272" s="43" t="s">
        <v>35</v>
      </c>
      <c r="F272" s="43" t="s">
        <v>25</v>
      </c>
      <c r="G272" s="43" t="s">
        <v>58</v>
      </c>
      <c r="H272" s="43" t="s">
        <v>27</v>
      </c>
      <c r="I272" s="43" t="s">
        <v>37</v>
      </c>
      <c r="J272" s="96"/>
      <c r="K272" s="96">
        <f t="shared" si="30"/>
        <v>1</v>
      </c>
      <c r="L272" s="43" t="s">
        <v>38</v>
      </c>
      <c r="M272" s="43" t="s">
        <v>78</v>
      </c>
      <c r="N272" s="43">
        <v>1</v>
      </c>
      <c r="O272" s="43">
        <v>1</v>
      </c>
      <c r="P272" s="43" t="s">
        <v>33</v>
      </c>
      <c r="Q272" s="43" t="s">
        <v>39</v>
      </c>
      <c r="R272" s="43" t="s">
        <v>25</v>
      </c>
      <c r="S272" s="43" t="s">
        <v>44</v>
      </c>
      <c r="T272" s="43" t="s">
        <v>27</v>
      </c>
      <c r="U272" s="43" t="s">
        <v>37</v>
      </c>
      <c r="V272" s="96"/>
      <c r="W272" s="15"/>
      <c r="X272" s="15"/>
      <c r="Y272" s="51" t="s">
        <v>224</v>
      </c>
      <c r="Z272" s="51">
        <v>0.16686633825302133</v>
      </c>
      <c r="AA272" s="51">
        <v>0.16686633825302133</v>
      </c>
      <c r="AB272" s="51">
        <v>5.1339588165283203</v>
      </c>
      <c r="AC272" s="51">
        <v>5</v>
      </c>
      <c r="AD272" s="51" t="s">
        <v>225</v>
      </c>
      <c r="AE272" s="51" t="s">
        <v>32</v>
      </c>
      <c r="AF272" s="51">
        <v>2</v>
      </c>
      <c r="AG272" s="51">
        <v>3.001737117767334</v>
      </c>
      <c r="AH272" s="51">
        <v>470079.0447200301</v>
      </c>
      <c r="AI272" s="51">
        <v>235423.01507473597</v>
      </c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</row>
    <row r="273" spans="1:134" x14ac:dyDescent="0.2">
      <c r="A273" s="26">
        <f t="shared" si="31"/>
        <v>268</v>
      </c>
      <c r="B273" s="43">
        <v>341</v>
      </c>
      <c r="C273" s="43" t="s">
        <v>192</v>
      </c>
      <c r="D273" s="43" t="s">
        <v>34</v>
      </c>
      <c r="E273" s="43" t="s">
        <v>24</v>
      </c>
      <c r="F273" s="43" t="s">
        <v>25</v>
      </c>
      <c r="G273" s="43" t="s">
        <v>26</v>
      </c>
      <c r="H273" s="43" t="s">
        <v>27</v>
      </c>
      <c r="I273" s="43" t="s">
        <v>49</v>
      </c>
      <c r="J273" s="96">
        <f>H273*I273/144</f>
        <v>3.75</v>
      </c>
      <c r="K273" s="96">
        <f t="shared" si="30"/>
        <v>0</v>
      </c>
      <c r="L273" s="43" t="s">
        <v>28</v>
      </c>
      <c r="M273" s="43" t="s">
        <v>78</v>
      </c>
      <c r="N273" s="43">
        <v>1</v>
      </c>
      <c r="O273" s="43">
        <v>1</v>
      </c>
      <c r="P273" s="43"/>
      <c r="Q273" s="43"/>
      <c r="R273" s="43"/>
      <c r="S273" s="43"/>
      <c r="T273" s="43"/>
      <c r="U273" s="43"/>
      <c r="V273" s="96">
        <f>T273*U273/144</f>
        <v>0</v>
      </c>
      <c r="W273" s="15"/>
      <c r="X273" s="15"/>
      <c r="Y273" s="51" t="s">
        <v>722</v>
      </c>
      <c r="Z273" s="51">
        <v>0.40782200574874894</v>
      </c>
      <c r="AA273" s="51">
        <v>0.40782200574874894</v>
      </c>
      <c r="AB273" s="51">
        <v>2.4824390411376953</v>
      </c>
      <c r="AC273" s="51">
        <v>6</v>
      </c>
      <c r="AD273" s="51" t="s">
        <v>203</v>
      </c>
      <c r="AE273" s="51" t="s">
        <v>568</v>
      </c>
      <c r="AF273" s="51">
        <v>2</v>
      </c>
      <c r="AG273" s="51">
        <v>1.192395806312561</v>
      </c>
      <c r="AH273" s="51">
        <v>479710.68092002388</v>
      </c>
      <c r="AI273" s="51">
        <v>217684.08992246664</v>
      </c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</row>
    <row r="274" spans="1:134" x14ac:dyDescent="0.2">
      <c r="A274" s="26">
        <f t="shared" si="31"/>
        <v>269</v>
      </c>
      <c r="B274" s="43">
        <v>43</v>
      </c>
      <c r="C274" s="43" t="s">
        <v>100</v>
      </c>
      <c r="D274" s="43" t="s">
        <v>34</v>
      </c>
      <c r="E274" s="43" t="s">
        <v>24</v>
      </c>
      <c r="F274" s="43" t="s">
        <v>25</v>
      </c>
      <c r="G274" s="43" t="s">
        <v>44</v>
      </c>
      <c r="H274" s="43" t="s">
        <v>49</v>
      </c>
      <c r="I274" s="43" t="s">
        <v>61</v>
      </c>
      <c r="J274" s="96">
        <f>H274*I274/144</f>
        <v>1.5</v>
      </c>
      <c r="K274" s="96">
        <f t="shared" si="30"/>
        <v>0</v>
      </c>
      <c r="L274" s="43" t="s">
        <v>28</v>
      </c>
      <c r="M274" s="43" t="s">
        <v>78</v>
      </c>
      <c r="N274" s="43">
        <v>1</v>
      </c>
      <c r="O274" s="43">
        <v>1</v>
      </c>
      <c r="P274" s="43"/>
      <c r="Q274" s="43"/>
      <c r="R274" s="43"/>
      <c r="S274" s="43"/>
      <c r="T274" s="43"/>
      <c r="U274" s="43"/>
      <c r="V274" s="96">
        <f>T274*U274/144</f>
        <v>0</v>
      </c>
      <c r="W274" s="15"/>
      <c r="X274" s="15"/>
      <c r="Y274" s="51" t="s">
        <v>140</v>
      </c>
      <c r="Z274" s="51">
        <v>0.65814483642578092</v>
      </c>
      <c r="AA274" s="51">
        <v>0.65814483642578092</v>
      </c>
      <c r="AB274" s="51">
        <v>5.917670726776123</v>
      </c>
      <c r="AC274" s="51">
        <v>5</v>
      </c>
      <c r="AD274" s="51" t="s">
        <v>141</v>
      </c>
      <c r="AE274" s="51" t="s">
        <v>32</v>
      </c>
      <c r="AF274" s="51">
        <v>2</v>
      </c>
      <c r="AG274" s="51">
        <v>3.9532957077026367</v>
      </c>
      <c r="AH274" s="51">
        <v>466071.17668326432</v>
      </c>
      <c r="AI274" s="51">
        <v>226833.41470330188</v>
      </c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</row>
    <row r="275" spans="1:134" x14ac:dyDescent="0.2">
      <c r="A275" s="26">
        <f t="shared" si="31"/>
        <v>270</v>
      </c>
      <c r="B275" s="43">
        <v>89</v>
      </c>
      <c r="C275" s="43" t="s">
        <v>240</v>
      </c>
      <c r="D275" s="43" t="s">
        <v>34</v>
      </c>
      <c r="E275" s="43" t="s">
        <v>24</v>
      </c>
      <c r="F275" s="43" t="s">
        <v>25</v>
      </c>
      <c r="G275" s="43" t="s">
        <v>40</v>
      </c>
      <c r="H275" s="43" t="s">
        <v>27</v>
      </c>
      <c r="I275" s="43" t="s">
        <v>27</v>
      </c>
      <c r="J275" s="96">
        <f>H275*I275/144</f>
        <v>6.25</v>
      </c>
      <c r="K275" s="96">
        <f t="shared" si="30"/>
        <v>0</v>
      </c>
      <c r="L275" s="43" t="s">
        <v>28</v>
      </c>
      <c r="M275" s="43" t="s">
        <v>78</v>
      </c>
      <c r="N275" s="43">
        <v>1</v>
      </c>
      <c r="O275" s="43">
        <v>1</v>
      </c>
      <c r="P275" s="43"/>
      <c r="Q275" s="43"/>
      <c r="R275" s="43"/>
      <c r="S275" s="43"/>
      <c r="T275" s="43"/>
      <c r="U275" s="43"/>
      <c r="V275" s="96">
        <f>T275*U275/144</f>
        <v>0</v>
      </c>
      <c r="W275" s="15"/>
      <c r="X275" s="15"/>
      <c r="Y275" s="51" t="s">
        <v>241</v>
      </c>
      <c r="Z275" s="51">
        <v>0.28181758880615249</v>
      </c>
      <c r="AA275" s="51">
        <v>0.28181758880615249</v>
      </c>
      <c r="AB275" s="51">
        <v>2.8418667316436768</v>
      </c>
      <c r="AC275" s="51">
        <v>6</v>
      </c>
      <c r="AD275" s="51" t="s">
        <v>242</v>
      </c>
      <c r="AE275" s="51" t="s">
        <v>232</v>
      </c>
      <c r="AF275" s="51">
        <v>2</v>
      </c>
      <c r="AG275" s="51">
        <v>1.3546450138092041</v>
      </c>
      <c r="AH275" s="51">
        <v>463324.07248047873</v>
      </c>
      <c r="AI275" s="51">
        <v>233243.01978292767</v>
      </c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</row>
    <row r="276" spans="1:134" x14ac:dyDescent="0.2">
      <c r="A276" s="26">
        <f t="shared" si="31"/>
        <v>271</v>
      </c>
      <c r="B276" s="43">
        <v>15</v>
      </c>
      <c r="C276" s="43" t="s">
        <v>33</v>
      </c>
      <c r="D276" s="43" t="s">
        <v>34</v>
      </c>
      <c r="E276" s="43" t="s">
        <v>35</v>
      </c>
      <c r="F276" s="43" t="s">
        <v>25</v>
      </c>
      <c r="G276" s="43" t="s">
        <v>26</v>
      </c>
      <c r="H276" s="43" t="s">
        <v>36</v>
      </c>
      <c r="I276" s="43" t="s">
        <v>37</v>
      </c>
      <c r="J276" s="96"/>
      <c r="K276" s="96">
        <f t="shared" si="30"/>
        <v>1</v>
      </c>
      <c r="L276" s="43" t="s">
        <v>28</v>
      </c>
      <c r="M276" s="43" t="s">
        <v>29</v>
      </c>
      <c r="N276" s="43">
        <v>1</v>
      </c>
      <c r="O276" s="43">
        <v>1</v>
      </c>
      <c r="P276" s="43" t="s">
        <v>33</v>
      </c>
      <c r="Q276" s="43" t="s">
        <v>34</v>
      </c>
      <c r="R276" s="43" t="s">
        <v>25</v>
      </c>
      <c r="S276" s="43" t="s">
        <v>44</v>
      </c>
      <c r="T276" s="43" t="s">
        <v>36</v>
      </c>
      <c r="U276" s="43" t="s">
        <v>37</v>
      </c>
      <c r="V276" s="96"/>
      <c r="W276" s="15"/>
      <c r="X276" s="15"/>
      <c r="Y276" s="51" t="s">
        <v>81</v>
      </c>
      <c r="Z276" s="51">
        <v>0.24790146946907041</v>
      </c>
      <c r="AA276" s="51">
        <v>0.24790146946907041</v>
      </c>
      <c r="AB276" s="51">
        <v>2.7117855548858643</v>
      </c>
      <c r="AC276" s="51">
        <v>7</v>
      </c>
      <c r="AD276" s="51" t="s">
        <v>82</v>
      </c>
      <c r="AE276" s="51" t="s">
        <v>32</v>
      </c>
      <c r="AF276" s="51">
        <v>2</v>
      </c>
      <c r="AG276" s="51">
        <v>1.2375714778900146</v>
      </c>
      <c r="AH276" s="51">
        <v>471226.65091300692</v>
      </c>
      <c r="AI276" s="51">
        <v>226832.30847609765</v>
      </c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</row>
    <row r="277" spans="1:134" x14ac:dyDescent="0.2">
      <c r="A277" s="26">
        <f t="shared" si="31"/>
        <v>272</v>
      </c>
      <c r="B277" s="43">
        <v>100</v>
      </c>
      <c r="C277" s="43" t="s">
        <v>192</v>
      </c>
      <c r="D277" s="43" t="s">
        <v>34</v>
      </c>
      <c r="E277" s="43" t="s">
        <v>35</v>
      </c>
      <c r="F277" s="43" t="s">
        <v>25</v>
      </c>
      <c r="G277" s="43" t="s">
        <v>44</v>
      </c>
      <c r="H277" s="43" t="s">
        <v>36</v>
      </c>
      <c r="I277" s="43" t="s">
        <v>49</v>
      </c>
      <c r="J277" s="96">
        <f t="shared" ref="J277:J308" si="32">H277*I277/144</f>
        <v>3</v>
      </c>
      <c r="K277" s="96">
        <f t="shared" si="30"/>
        <v>0</v>
      </c>
      <c r="L277" s="43" t="s">
        <v>28</v>
      </c>
      <c r="M277" s="43" t="s">
        <v>29</v>
      </c>
      <c r="N277" s="43">
        <v>1</v>
      </c>
      <c r="O277" s="43">
        <v>1</v>
      </c>
      <c r="P277" s="43" t="s">
        <v>47</v>
      </c>
      <c r="Q277" s="43" t="s">
        <v>34</v>
      </c>
      <c r="R277" s="43" t="s">
        <v>25</v>
      </c>
      <c r="S277" s="43" t="s">
        <v>44</v>
      </c>
      <c r="T277" s="43" t="s">
        <v>265</v>
      </c>
      <c r="U277" s="43" t="s">
        <v>49</v>
      </c>
      <c r="V277" s="96">
        <f t="shared" ref="V277:V308" si="33">T277*U277/144</f>
        <v>3.375</v>
      </c>
      <c r="W277" s="15"/>
      <c r="X277" s="15" t="s">
        <v>899</v>
      </c>
      <c r="Y277" s="51" t="s">
        <v>266</v>
      </c>
      <c r="Z277" s="51">
        <v>0.16028893589973459</v>
      </c>
      <c r="AA277" s="51">
        <v>0.16028893589973459</v>
      </c>
      <c r="AB277" s="51">
        <v>2.0813252925872803</v>
      </c>
      <c r="AC277" s="51">
        <v>10</v>
      </c>
      <c r="AD277" s="51" t="s">
        <v>267</v>
      </c>
      <c r="AE277" s="51" t="s">
        <v>254</v>
      </c>
      <c r="AF277" s="51">
        <v>2</v>
      </c>
      <c r="AG277" s="51">
        <v>1.0281702280044556</v>
      </c>
      <c r="AH277" s="51">
        <v>464049.86196469259</v>
      </c>
      <c r="AI277" s="51">
        <v>236059.59425155161</v>
      </c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</row>
    <row r="278" spans="1:134" x14ac:dyDescent="0.2">
      <c r="A278" s="26">
        <f t="shared" si="31"/>
        <v>273</v>
      </c>
      <c r="B278" s="43">
        <v>315</v>
      </c>
      <c r="C278" s="43" t="s">
        <v>192</v>
      </c>
      <c r="D278" s="43" t="s">
        <v>34</v>
      </c>
      <c r="E278" s="43" t="s">
        <v>35</v>
      </c>
      <c r="F278" s="43" t="s">
        <v>25</v>
      </c>
      <c r="G278" s="43" t="s">
        <v>26</v>
      </c>
      <c r="H278" s="43" t="s">
        <v>27</v>
      </c>
      <c r="I278" s="43" t="s">
        <v>49</v>
      </c>
      <c r="J278" s="96">
        <f t="shared" si="32"/>
        <v>3.75</v>
      </c>
      <c r="K278" s="96">
        <f t="shared" si="30"/>
        <v>0</v>
      </c>
      <c r="L278" s="43" t="s">
        <v>28</v>
      </c>
      <c r="M278" s="43" t="s">
        <v>29</v>
      </c>
      <c r="N278" s="43">
        <v>1</v>
      </c>
      <c r="O278" s="43">
        <v>1</v>
      </c>
      <c r="P278" s="43" t="s">
        <v>47</v>
      </c>
      <c r="Q278" s="43" t="s">
        <v>34</v>
      </c>
      <c r="R278" s="43" t="s">
        <v>25</v>
      </c>
      <c r="S278" s="43" t="s">
        <v>26</v>
      </c>
      <c r="T278" s="43" t="s">
        <v>27</v>
      </c>
      <c r="U278" s="43" t="s">
        <v>49</v>
      </c>
      <c r="V278" s="96">
        <f t="shared" si="33"/>
        <v>3.75</v>
      </c>
      <c r="W278" s="15"/>
      <c r="X278" s="15" t="s">
        <v>937</v>
      </c>
      <c r="Y278" s="51" t="s">
        <v>673</v>
      </c>
      <c r="Z278" s="51">
        <v>0.35837887763977072</v>
      </c>
      <c r="AA278" s="51">
        <v>0.35837887763977072</v>
      </c>
      <c r="AB278" s="51">
        <v>3.5096940994262695</v>
      </c>
      <c r="AC278" s="51">
        <v>5</v>
      </c>
      <c r="AD278" s="51" t="s">
        <v>674</v>
      </c>
      <c r="AE278" s="51" t="s">
        <v>568</v>
      </c>
      <c r="AF278" s="51">
        <v>2</v>
      </c>
      <c r="AG278" s="51">
        <v>2.0048472881317139</v>
      </c>
      <c r="AH278" s="51">
        <v>471345.3940912612</v>
      </c>
      <c r="AI278" s="51">
        <v>216316.44463898233</v>
      </c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</row>
    <row r="279" spans="1:134" x14ac:dyDescent="0.2">
      <c r="A279" s="26">
        <f t="shared" si="31"/>
        <v>274</v>
      </c>
      <c r="B279" s="43">
        <v>94</v>
      </c>
      <c r="C279" s="43" t="s">
        <v>213</v>
      </c>
      <c r="D279" s="43" t="s">
        <v>34</v>
      </c>
      <c r="E279" s="43" t="s">
        <v>35</v>
      </c>
      <c r="F279" s="43" t="s">
        <v>25</v>
      </c>
      <c r="G279" s="43" t="s">
        <v>26</v>
      </c>
      <c r="H279" s="43" t="s">
        <v>27</v>
      </c>
      <c r="I279" s="43" t="s">
        <v>27</v>
      </c>
      <c r="J279" s="96">
        <f t="shared" si="32"/>
        <v>6.25</v>
      </c>
      <c r="K279" s="96">
        <f t="shared" si="30"/>
        <v>0</v>
      </c>
      <c r="L279" s="43" t="s">
        <v>28</v>
      </c>
      <c r="M279" s="43" t="s">
        <v>29</v>
      </c>
      <c r="N279" s="43">
        <v>1</v>
      </c>
      <c r="O279" s="43">
        <v>1</v>
      </c>
      <c r="P279" s="43" t="s">
        <v>47</v>
      </c>
      <c r="Q279" s="43" t="s">
        <v>34</v>
      </c>
      <c r="R279" s="43" t="s">
        <v>25</v>
      </c>
      <c r="S279" s="43" t="s">
        <v>26</v>
      </c>
      <c r="T279" s="43" t="s">
        <v>27</v>
      </c>
      <c r="U279" s="43" t="s">
        <v>27</v>
      </c>
      <c r="V279" s="96">
        <f t="shared" si="33"/>
        <v>6.25</v>
      </c>
      <c r="W279" s="15"/>
      <c r="X279" s="15" t="s">
        <v>896</v>
      </c>
      <c r="Y279" s="51" t="s">
        <v>252</v>
      </c>
      <c r="Z279" s="51">
        <v>0.16745780467987068</v>
      </c>
      <c r="AA279" s="51">
        <v>0.16745780467987068</v>
      </c>
      <c r="AB279" s="51">
        <v>2.4559195041656494</v>
      </c>
      <c r="AC279" s="51">
        <v>8</v>
      </c>
      <c r="AD279" s="51" t="s">
        <v>253</v>
      </c>
      <c r="AE279" s="51" t="s">
        <v>254</v>
      </c>
      <c r="AF279" s="51">
        <v>2</v>
      </c>
      <c r="AG279" s="51">
        <v>1.1724542379379272</v>
      </c>
      <c r="AH279" s="51">
        <v>463851.96713522269</v>
      </c>
      <c r="AI279" s="51">
        <v>232957.56060310834</v>
      </c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</row>
    <row r="280" spans="1:134" x14ac:dyDescent="0.2">
      <c r="A280" s="26">
        <f t="shared" si="31"/>
        <v>275</v>
      </c>
      <c r="B280" s="43">
        <v>52</v>
      </c>
      <c r="C280" s="43" t="s">
        <v>100</v>
      </c>
      <c r="D280" s="43" t="s">
        <v>34</v>
      </c>
      <c r="E280" s="43" t="s">
        <v>35</v>
      </c>
      <c r="F280" s="43" t="s">
        <v>25</v>
      </c>
      <c r="G280" s="43" t="s">
        <v>44</v>
      </c>
      <c r="H280" s="43" t="s">
        <v>49</v>
      </c>
      <c r="I280" s="43" t="s">
        <v>61</v>
      </c>
      <c r="J280" s="96">
        <f t="shared" si="32"/>
        <v>1.5</v>
      </c>
      <c r="K280" s="96">
        <f t="shared" si="30"/>
        <v>0</v>
      </c>
      <c r="L280" s="43" t="s">
        <v>28</v>
      </c>
      <c r="M280" s="43" t="s">
        <v>29</v>
      </c>
      <c r="N280" s="43">
        <v>1</v>
      </c>
      <c r="O280" s="43">
        <v>1</v>
      </c>
      <c r="P280" s="43" t="s">
        <v>47</v>
      </c>
      <c r="Q280" s="43" t="s">
        <v>39</v>
      </c>
      <c r="R280" s="43" t="s">
        <v>25</v>
      </c>
      <c r="S280" s="43" t="s">
        <v>44</v>
      </c>
      <c r="T280" s="43" t="s">
        <v>49</v>
      </c>
      <c r="U280" s="43" t="s">
        <v>36</v>
      </c>
      <c r="V280" s="96">
        <f t="shared" si="33"/>
        <v>3</v>
      </c>
      <c r="W280" s="15"/>
      <c r="X280" s="15" t="s">
        <v>966</v>
      </c>
      <c r="Y280" s="51" t="s">
        <v>159</v>
      </c>
      <c r="Z280" s="51">
        <v>0.42276952743530299</v>
      </c>
      <c r="AA280" s="51">
        <v>0.42276952743530299</v>
      </c>
      <c r="AB280" s="51">
        <v>3.1269721984863281</v>
      </c>
      <c r="AC280" s="51">
        <v>5</v>
      </c>
      <c r="AD280" s="51" t="s">
        <v>160</v>
      </c>
      <c r="AE280" s="51" t="s">
        <v>32</v>
      </c>
      <c r="AF280" s="51">
        <v>2</v>
      </c>
      <c r="AG280" s="51">
        <v>1.6990351676940918</v>
      </c>
      <c r="AH280" s="51">
        <v>466703.82890743657</v>
      </c>
      <c r="AI280" s="51">
        <v>228545.87345510325</v>
      </c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</row>
    <row r="281" spans="1:134" x14ac:dyDescent="0.2">
      <c r="A281" s="26">
        <f t="shared" si="31"/>
        <v>276</v>
      </c>
      <c r="B281" s="43">
        <v>61</v>
      </c>
      <c r="C281" s="43" t="s">
        <v>100</v>
      </c>
      <c r="D281" s="43" t="s">
        <v>34</v>
      </c>
      <c r="E281" s="43" t="s">
        <v>35</v>
      </c>
      <c r="F281" s="43" t="s">
        <v>25</v>
      </c>
      <c r="G281" s="43" t="s">
        <v>40</v>
      </c>
      <c r="H281" s="43" t="s">
        <v>49</v>
      </c>
      <c r="I281" s="43" t="s">
        <v>61</v>
      </c>
      <c r="J281" s="96">
        <f t="shared" si="32"/>
        <v>1.5</v>
      </c>
      <c r="K281" s="96">
        <f t="shared" si="30"/>
        <v>0</v>
      </c>
      <c r="L281" s="43" t="s">
        <v>28</v>
      </c>
      <c r="M281" s="43" t="s">
        <v>29</v>
      </c>
      <c r="N281" s="43">
        <v>1</v>
      </c>
      <c r="O281" s="43">
        <v>1</v>
      </c>
      <c r="P281" s="43" t="s">
        <v>47</v>
      </c>
      <c r="Q281" s="43" t="s">
        <v>39</v>
      </c>
      <c r="R281" s="43" t="s">
        <v>25</v>
      </c>
      <c r="S281" s="43" t="s">
        <v>40</v>
      </c>
      <c r="T281" s="43" t="s">
        <v>49</v>
      </c>
      <c r="U281" s="43" t="s">
        <v>36</v>
      </c>
      <c r="V281" s="96">
        <f t="shared" si="33"/>
        <v>3</v>
      </c>
      <c r="W281" s="15"/>
      <c r="X281" s="15" t="s">
        <v>968</v>
      </c>
      <c r="Y281" s="51" t="s">
        <v>177</v>
      </c>
      <c r="Z281" s="51">
        <v>0.50477607011795045</v>
      </c>
      <c r="AA281" s="51">
        <v>0.50477607011795045</v>
      </c>
      <c r="AB281" s="51">
        <v>2.7792758941650391</v>
      </c>
      <c r="AC281" s="51">
        <v>5</v>
      </c>
      <c r="AD281" s="51" t="s">
        <v>178</v>
      </c>
      <c r="AE281" s="51" t="s">
        <v>32</v>
      </c>
      <c r="AF281" s="51">
        <v>2</v>
      </c>
      <c r="AG281" s="51">
        <v>1.5525484085083008</v>
      </c>
      <c r="AH281" s="51">
        <v>466718.46323721041</v>
      </c>
      <c r="AI281" s="51">
        <v>228550.45524468855</v>
      </c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</row>
    <row r="282" spans="1:134" x14ac:dyDescent="0.2">
      <c r="A282" s="26">
        <f t="shared" si="31"/>
        <v>277</v>
      </c>
      <c r="B282" s="43">
        <v>8</v>
      </c>
      <c r="C282" s="43" t="s">
        <v>47</v>
      </c>
      <c r="D282" s="43" t="s">
        <v>34</v>
      </c>
      <c r="E282" s="43" t="s">
        <v>24</v>
      </c>
      <c r="F282" s="43" t="s">
        <v>25</v>
      </c>
      <c r="G282" s="43" t="s">
        <v>40</v>
      </c>
      <c r="H282" s="43" t="s">
        <v>61</v>
      </c>
      <c r="I282" s="43" t="s">
        <v>49</v>
      </c>
      <c r="J282" s="96">
        <f t="shared" si="32"/>
        <v>1.5</v>
      </c>
      <c r="K282" s="96">
        <f t="shared" si="30"/>
        <v>0</v>
      </c>
      <c r="L282" s="43" t="s">
        <v>28</v>
      </c>
      <c r="M282" s="43" t="s">
        <v>29</v>
      </c>
      <c r="N282" s="43">
        <v>1</v>
      </c>
      <c r="O282" s="43">
        <v>1</v>
      </c>
      <c r="P282" s="43"/>
      <c r="Q282" s="43"/>
      <c r="R282" s="43"/>
      <c r="S282" s="43"/>
      <c r="T282" s="43"/>
      <c r="U282" s="43"/>
      <c r="V282" s="96">
        <f t="shared" si="33"/>
        <v>0</v>
      </c>
      <c r="W282" s="15"/>
      <c r="X282" s="15" t="s">
        <v>962</v>
      </c>
      <c r="Y282" s="51" t="s">
        <v>62</v>
      </c>
      <c r="Z282" s="51">
        <v>1.9025334978669493</v>
      </c>
      <c r="AA282" s="51">
        <v>1.9025334978669493</v>
      </c>
      <c r="AB282" s="51">
        <v>3.5488543510437012</v>
      </c>
      <c r="AC282" s="51">
        <v>6</v>
      </c>
      <c r="AD282" s="51" t="s">
        <v>63</v>
      </c>
      <c r="AE282" s="51" t="s">
        <v>32</v>
      </c>
      <c r="AF282" s="51">
        <v>2</v>
      </c>
      <c r="AG282" s="51">
        <v>2.095524787902832</v>
      </c>
      <c r="AH282" s="51">
        <v>471225.12906048121</v>
      </c>
      <c r="AI282" s="51">
        <v>232009.1502349842</v>
      </c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</row>
    <row r="283" spans="1:134" x14ac:dyDescent="0.2">
      <c r="A283" s="26">
        <f t="shared" si="31"/>
        <v>278</v>
      </c>
      <c r="B283" s="43">
        <v>9</v>
      </c>
      <c r="C283" s="43" t="s">
        <v>47</v>
      </c>
      <c r="D283" s="43" t="s">
        <v>34</v>
      </c>
      <c r="E283" s="43" t="s">
        <v>24</v>
      </c>
      <c r="F283" s="43" t="s">
        <v>25</v>
      </c>
      <c r="G283" s="43" t="s">
        <v>44</v>
      </c>
      <c r="H283" s="43" t="s">
        <v>49</v>
      </c>
      <c r="I283" s="43" t="s">
        <v>61</v>
      </c>
      <c r="J283" s="96">
        <f t="shared" si="32"/>
        <v>1.5</v>
      </c>
      <c r="K283" s="96">
        <f t="shared" si="30"/>
        <v>0</v>
      </c>
      <c r="L283" s="43" t="s">
        <v>28</v>
      </c>
      <c r="M283" s="43" t="s">
        <v>29</v>
      </c>
      <c r="N283" s="43">
        <v>1</v>
      </c>
      <c r="O283" s="43">
        <v>1</v>
      </c>
      <c r="P283" s="43"/>
      <c r="Q283" s="43"/>
      <c r="R283" s="43"/>
      <c r="S283" s="43"/>
      <c r="T283" s="43"/>
      <c r="U283" s="43"/>
      <c r="V283" s="96">
        <f t="shared" si="33"/>
        <v>0</v>
      </c>
      <c r="W283" s="15"/>
      <c r="X283" s="15" t="s">
        <v>963</v>
      </c>
      <c r="Y283" s="51" t="s">
        <v>64</v>
      </c>
      <c r="Z283" s="51">
        <v>0.64710142240203239</v>
      </c>
      <c r="AA283" s="51">
        <v>0.64710142240203239</v>
      </c>
      <c r="AB283" s="51">
        <v>2.0769286155700684</v>
      </c>
      <c r="AC283" s="51">
        <v>7</v>
      </c>
      <c r="AD283" s="51" t="s">
        <v>65</v>
      </c>
      <c r="AE283" s="51" t="s">
        <v>32</v>
      </c>
      <c r="AF283" s="51">
        <v>2</v>
      </c>
      <c r="AG283" s="51">
        <v>1.1533166170120239</v>
      </c>
      <c r="AH283" s="51">
        <v>471181.22840382735</v>
      </c>
      <c r="AI283" s="51">
        <v>232003.37854046543</v>
      </c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</row>
    <row r="284" spans="1:134" x14ac:dyDescent="0.2">
      <c r="A284" s="26">
        <f t="shared" si="31"/>
        <v>279</v>
      </c>
      <c r="B284" s="43">
        <v>225</v>
      </c>
      <c r="C284" s="43" t="s">
        <v>47</v>
      </c>
      <c r="D284" s="43" t="s">
        <v>34</v>
      </c>
      <c r="E284" s="43" t="s">
        <v>24</v>
      </c>
      <c r="F284" s="43" t="s">
        <v>25</v>
      </c>
      <c r="G284" s="43" t="s">
        <v>26</v>
      </c>
      <c r="H284" s="43" t="s">
        <v>49</v>
      </c>
      <c r="I284" s="43" t="s">
        <v>61</v>
      </c>
      <c r="J284" s="96">
        <f t="shared" si="32"/>
        <v>1.5</v>
      </c>
      <c r="K284" s="96">
        <f t="shared" si="30"/>
        <v>0</v>
      </c>
      <c r="L284" s="43" t="s">
        <v>28</v>
      </c>
      <c r="M284" s="43" t="s">
        <v>29</v>
      </c>
      <c r="N284" s="43">
        <v>1</v>
      </c>
      <c r="O284" s="43">
        <v>1</v>
      </c>
      <c r="P284" s="43"/>
      <c r="Q284" s="43"/>
      <c r="R284" s="43"/>
      <c r="S284" s="43"/>
      <c r="T284" s="43"/>
      <c r="U284" s="43"/>
      <c r="V284" s="96">
        <f t="shared" si="33"/>
        <v>0</v>
      </c>
      <c r="W284" s="15"/>
      <c r="X284" s="15" t="s">
        <v>924</v>
      </c>
      <c r="Y284" s="51" t="s">
        <v>523</v>
      </c>
      <c r="Z284" s="51">
        <v>0.32488073348999041</v>
      </c>
      <c r="AA284" s="51">
        <v>0.32488073348999041</v>
      </c>
      <c r="AB284" s="51">
        <v>1.9428937435150146</v>
      </c>
      <c r="AC284" s="51">
        <v>8</v>
      </c>
      <c r="AD284" s="51" t="s">
        <v>237</v>
      </c>
      <c r="AE284" s="51" t="s">
        <v>254</v>
      </c>
      <c r="AF284" s="51">
        <v>2</v>
      </c>
      <c r="AG284" s="51">
        <v>1.0047045946121216</v>
      </c>
      <c r="AH284" s="51">
        <v>484503.30140366824</v>
      </c>
      <c r="AI284" s="51">
        <v>219965.84023229309</v>
      </c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</row>
    <row r="285" spans="1:134" x14ac:dyDescent="0.2">
      <c r="A285" s="26">
        <f t="shared" si="31"/>
        <v>280</v>
      </c>
      <c r="B285" s="43">
        <v>285</v>
      </c>
      <c r="C285" s="43" t="s">
        <v>47</v>
      </c>
      <c r="D285" s="43" t="s">
        <v>34</v>
      </c>
      <c r="E285" s="43" t="s">
        <v>24</v>
      </c>
      <c r="F285" s="43" t="s">
        <v>25</v>
      </c>
      <c r="G285" s="43" t="s">
        <v>44</v>
      </c>
      <c r="H285" s="43" t="s">
        <v>27</v>
      </c>
      <c r="I285" s="43" t="s">
        <v>27</v>
      </c>
      <c r="J285" s="96">
        <f t="shared" si="32"/>
        <v>6.25</v>
      </c>
      <c r="K285" s="96">
        <f t="shared" si="30"/>
        <v>0</v>
      </c>
      <c r="L285" s="43" t="s">
        <v>28</v>
      </c>
      <c r="M285" s="43" t="s">
        <v>29</v>
      </c>
      <c r="N285" s="43">
        <v>1</v>
      </c>
      <c r="O285" s="43">
        <v>1</v>
      </c>
      <c r="P285" s="43"/>
      <c r="Q285" s="43"/>
      <c r="R285" s="43"/>
      <c r="S285" s="43"/>
      <c r="T285" s="43"/>
      <c r="U285" s="43"/>
      <c r="V285" s="96">
        <f t="shared" si="33"/>
        <v>0</v>
      </c>
      <c r="W285" s="15"/>
      <c r="X285" s="15" t="s">
        <v>934</v>
      </c>
      <c r="Y285" s="51" t="s">
        <v>625</v>
      </c>
      <c r="Z285" s="51">
        <v>0.62041452884674075</v>
      </c>
      <c r="AA285" s="51">
        <v>0.62041452884674075</v>
      </c>
      <c r="AB285" s="51">
        <v>6.1882600784301758</v>
      </c>
      <c r="AC285" s="51">
        <v>5</v>
      </c>
      <c r="AD285" s="51" t="s">
        <v>342</v>
      </c>
      <c r="AE285" s="51" t="s">
        <v>568</v>
      </c>
      <c r="AF285" s="51">
        <v>2</v>
      </c>
      <c r="AG285" s="51">
        <v>3.5165183544158936</v>
      </c>
      <c r="AH285" s="51">
        <v>480355.24098725099</v>
      </c>
      <c r="AI285" s="51">
        <v>226568.2014799809</v>
      </c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</row>
    <row r="286" spans="1:134" x14ac:dyDescent="0.2">
      <c r="A286" s="26">
        <f t="shared" si="31"/>
        <v>281</v>
      </c>
      <c r="B286" s="43">
        <v>339</v>
      </c>
      <c r="C286" s="43" t="s">
        <v>47</v>
      </c>
      <c r="D286" s="43" t="s">
        <v>34</v>
      </c>
      <c r="E286" s="43" t="s">
        <v>24</v>
      </c>
      <c r="F286" s="43" t="s">
        <v>25</v>
      </c>
      <c r="G286" s="43" t="s">
        <v>40</v>
      </c>
      <c r="H286" s="43" t="s">
        <v>49</v>
      </c>
      <c r="I286" s="43" t="s">
        <v>61</v>
      </c>
      <c r="J286" s="96">
        <f t="shared" si="32"/>
        <v>1.5</v>
      </c>
      <c r="K286" s="96">
        <f t="shared" si="30"/>
        <v>0</v>
      </c>
      <c r="L286" s="43" t="s">
        <v>135</v>
      </c>
      <c r="M286" s="43" t="s">
        <v>29</v>
      </c>
      <c r="N286" s="43">
        <v>1</v>
      </c>
      <c r="O286" s="43">
        <v>1</v>
      </c>
      <c r="P286" s="43"/>
      <c r="Q286" s="43"/>
      <c r="R286" s="43"/>
      <c r="S286" s="43"/>
      <c r="T286" s="43"/>
      <c r="U286" s="43"/>
      <c r="V286" s="96">
        <f t="shared" si="33"/>
        <v>0</v>
      </c>
      <c r="W286" s="15"/>
      <c r="X286" s="15" t="s">
        <v>947</v>
      </c>
      <c r="Y286" s="51" t="s">
        <v>718</v>
      </c>
      <c r="Z286" s="51">
        <v>0.52569956302642806</v>
      </c>
      <c r="AA286" s="51">
        <v>0.52569956302642806</v>
      </c>
      <c r="AB286" s="51">
        <v>3.0868496894836426</v>
      </c>
      <c r="AC286" s="51">
        <v>5</v>
      </c>
      <c r="AD286" s="51" t="s">
        <v>719</v>
      </c>
      <c r="AE286" s="51" t="s">
        <v>568</v>
      </c>
      <c r="AF286" s="51">
        <v>2</v>
      </c>
      <c r="AG286" s="51">
        <v>1.5433932542800903</v>
      </c>
      <c r="AH286" s="51">
        <v>479382.01594433445</v>
      </c>
      <c r="AI286" s="51">
        <v>217752.42873898448</v>
      </c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</row>
    <row r="287" spans="1:134" x14ac:dyDescent="0.2">
      <c r="A287" s="26">
        <f t="shared" si="31"/>
        <v>282</v>
      </c>
      <c r="B287" s="43">
        <v>343</v>
      </c>
      <c r="C287" s="43" t="s">
        <v>47</v>
      </c>
      <c r="D287" s="43" t="s">
        <v>34</v>
      </c>
      <c r="E287" s="43" t="s">
        <v>24</v>
      </c>
      <c r="F287" s="43" t="s">
        <v>25</v>
      </c>
      <c r="G287" s="43" t="s">
        <v>44</v>
      </c>
      <c r="H287" s="43" t="s">
        <v>27</v>
      </c>
      <c r="I287" s="43" t="s">
        <v>27</v>
      </c>
      <c r="J287" s="96">
        <f t="shared" si="32"/>
        <v>6.25</v>
      </c>
      <c r="K287" s="96">
        <f t="shared" si="30"/>
        <v>0</v>
      </c>
      <c r="L287" s="43" t="s">
        <v>28</v>
      </c>
      <c r="M287" s="43" t="s">
        <v>29</v>
      </c>
      <c r="N287" s="43">
        <v>1</v>
      </c>
      <c r="O287" s="43">
        <v>1</v>
      </c>
      <c r="P287" s="43"/>
      <c r="Q287" s="43"/>
      <c r="R287" s="43"/>
      <c r="S287" s="43"/>
      <c r="T287" s="43"/>
      <c r="U287" s="43"/>
      <c r="V287" s="96">
        <f t="shared" si="33"/>
        <v>0</v>
      </c>
      <c r="W287" s="15"/>
      <c r="X287" s="15" t="s">
        <v>948</v>
      </c>
      <c r="Y287" s="51" t="s">
        <v>726</v>
      </c>
      <c r="Z287" s="51">
        <v>0.29998564720153809</v>
      </c>
      <c r="AA287" s="51">
        <v>0.29998564720153809</v>
      </c>
      <c r="AB287" s="51">
        <v>2.3860747814178467</v>
      </c>
      <c r="AC287" s="51">
        <v>6</v>
      </c>
      <c r="AD287" s="51" t="s">
        <v>727</v>
      </c>
      <c r="AE287" s="51" t="s">
        <v>568</v>
      </c>
      <c r="AF287" s="51">
        <v>2</v>
      </c>
      <c r="AG287" s="51">
        <v>1.1934974193572998</v>
      </c>
      <c r="AH287" s="51">
        <v>481431.35325702303</v>
      </c>
      <c r="AI287" s="51">
        <v>217801.56290922826</v>
      </c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</row>
    <row r="288" spans="1:134" x14ac:dyDescent="0.2">
      <c r="A288" s="26">
        <f t="shared" si="31"/>
        <v>283</v>
      </c>
      <c r="B288" s="43">
        <v>426</v>
      </c>
      <c r="C288" s="43" t="s">
        <v>47</v>
      </c>
      <c r="D288" s="43" t="s">
        <v>34</v>
      </c>
      <c r="E288" s="43" t="s">
        <v>24</v>
      </c>
      <c r="F288" s="43" t="s">
        <v>25</v>
      </c>
      <c r="G288" s="43" t="s">
        <v>40</v>
      </c>
      <c r="H288" s="43" t="s">
        <v>36</v>
      </c>
      <c r="I288" s="43" t="s">
        <v>36</v>
      </c>
      <c r="J288" s="96">
        <f t="shared" si="32"/>
        <v>4</v>
      </c>
      <c r="K288" s="96">
        <f t="shared" si="30"/>
        <v>0</v>
      </c>
      <c r="L288" s="43" t="s">
        <v>28</v>
      </c>
      <c r="M288" s="43" t="s">
        <v>29</v>
      </c>
      <c r="N288" s="43">
        <v>1</v>
      </c>
      <c r="O288" s="43">
        <v>1</v>
      </c>
      <c r="P288" s="43"/>
      <c r="Q288" s="43"/>
      <c r="R288" s="43"/>
      <c r="S288" s="43"/>
      <c r="T288" s="43"/>
      <c r="U288" s="43"/>
      <c r="V288" s="96">
        <f t="shared" si="33"/>
        <v>0</v>
      </c>
      <c r="W288" s="15"/>
      <c r="X288" s="15" t="s">
        <v>957</v>
      </c>
      <c r="Y288" s="51" t="s">
        <v>869</v>
      </c>
      <c r="Z288" s="51">
        <v>0.50532891750335684</v>
      </c>
      <c r="AA288" s="51">
        <v>0.50532891750335684</v>
      </c>
      <c r="AB288" s="51">
        <v>4.1760764122009277</v>
      </c>
      <c r="AC288" s="51">
        <v>5</v>
      </c>
      <c r="AD288" s="51" t="s">
        <v>870</v>
      </c>
      <c r="AE288" s="51" t="s">
        <v>799</v>
      </c>
      <c r="AF288" s="51">
        <v>2</v>
      </c>
      <c r="AG288" s="51">
        <v>1.4895949363708496</v>
      </c>
      <c r="AH288" s="51">
        <v>477818.13663535257</v>
      </c>
      <c r="AI288" s="51">
        <v>205911.63476964366</v>
      </c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</row>
    <row r="289" spans="1:134" x14ac:dyDescent="0.2">
      <c r="A289" s="26">
        <f t="shared" si="31"/>
        <v>284</v>
      </c>
      <c r="B289" s="43">
        <v>3</v>
      </c>
      <c r="C289" s="43" t="s">
        <v>43</v>
      </c>
      <c r="D289" s="43" t="s">
        <v>34</v>
      </c>
      <c r="E289" s="43" t="s">
        <v>24</v>
      </c>
      <c r="F289" s="43" t="s">
        <v>25</v>
      </c>
      <c r="G289" s="43" t="s">
        <v>44</v>
      </c>
      <c r="H289" s="43" t="s">
        <v>36</v>
      </c>
      <c r="I289" s="43" t="s">
        <v>36</v>
      </c>
      <c r="J289" s="96">
        <f t="shared" si="32"/>
        <v>4</v>
      </c>
      <c r="K289" s="96">
        <f t="shared" si="30"/>
        <v>0</v>
      </c>
      <c r="L289" s="43" t="s">
        <v>28</v>
      </c>
      <c r="M289" s="43" t="s">
        <v>29</v>
      </c>
      <c r="N289" s="43">
        <v>1</v>
      </c>
      <c r="O289" s="43">
        <v>1</v>
      </c>
      <c r="P289" s="43"/>
      <c r="Q289" s="43"/>
      <c r="R289" s="43"/>
      <c r="S289" s="43"/>
      <c r="T289" s="43"/>
      <c r="U289" s="43"/>
      <c r="V289" s="96">
        <f t="shared" si="33"/>
        <v>0</v>
      </c>
      <c r="W289" s="15"/>
      <c r="X289" s="15"/>
      <c r="Y289" s="51" t="s">
        <v>45</v>
      </c>
      <c r="Z289" s="51">
        <v>0.33852103471756001</v>
      </c>
      <c r="AA289" s="51">
        <v>0.33852103471756001</v>
      </c>
      <c r="AB289" s="51">
        <v>1.9617857933044434</v>
      </c>
      <c r="AC289" s="51">
        <v>6</v>
      </c>
      <c r="AD289" s="51" t="s">
        <v>46</v>
      </c>
      <c r="AE289" s="51" t="s">
        <v>32</v>
      </c>
      <c r="AF289" s="51">
        <v>2</v>
      </c>
      <c r="AG289" s="51">
        <v>1.3670837879180908</v>
      </c>
      <c r="AH289" s="51">
        <v>473812.82516611251</v>
      </c>
      <c r="AI289" s="51">
        <v>229550.45302219121</v>
      </c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</row>
    <row r="290" spans="1:134" x14ac:dyDescent="0.2">
      <c r="A290" s="26">
        <f t="shared" si="31"/>
        <v>285</v>
      </c>
      <c r="B290" s="43">
        <v>16</v>
      </c>
      <c r="C290" s="43" t="s">
        <v>43</v>
      </c>
      <c r="D290" s="43" t="s">
        <v>34</v>
      </c>
      <c r="E290" s="43" t="s">
        <v>24</v>
      </c>
      <c r="F290" s="43" t="s">
        <v>25</v>
      </c>
      <c r="G290" s="43" t="s">
        <v>26</v>
      </c>
      <c r="H290" s="43" t="s">
        <v>27</v>
      </c>
      <c r="I290" s="43" t="s">
        <v>27</v>
      </c>
      <c r="J290" s="96">
        <f t="shared" si="32"/>
        <v>6.25</v>
      </c>
      <c r="K290" s="96">
        <f t="shared" si="30"/>
        <v>0</v>
      </c>
      <c r="L290" s="43" t="s">
        <v>28</v>
      </c>
      <c r="M290" s="43" t="s">
        <v>29</v>
      </c>
      <c r="N290" s="43">
        <v>1</v>
      </c>
      <c r="O290" s="43">
        <v>1</v>
      </c>
      <c r="P290" s="43"/>
      <c r="Q290" s="43"/>
      <c r="R290" s="43"/>
      <c r="S290" s="43"/>
      <c r="T290" s="43"/>
      <c r="U290" s="43"/>
      <c r="V290" s="96">
        <f t="shared" si="33"/>
        <v>0</v>
      </c>
      <c r="W290" s="15"/>
      <c r="X290" s="15"/>
      <c r="Y290" s="51" t="s">
        <v>83</v>
      </c>
      <c r="Z290" s="51">
        <v>0.23405865073204038</v>
      </c>
      <c r="AA290" s="51">
        <v>0.23405865073204038</v>
      </c>
      <c r="AB290" s="51">
        <v>2.8664290904998779</v>
      </c>
      <c r="AC290" s="51">
        <v>7</v>
      </c>
      <c r="AD290" s="51" t="s">
        <v>84</v>
      </c>
      <c r="AE290" s="51" t="s">
        <v>32</v>
      </c>
      <c r="AF290" s="51">
        <v>2</v>
      </c>
      <c r="AG290" s="51">
        <v>1.3509876728057861</v>
      </c>
      <c r="AH290" s="51">
        <v>471225.71744538471</v>
      </c>
      <c r="AI290" s="51">
        <v>226834.54596444484</v>
      </c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</row>
    <row r="291" spans="1:134" x14ac:dyDescent="0.2">
      <c r="A291" s="26">
        <f t="shared" si="31"/>
        <v>286</v>
      </c>
      <c r="B291" s="43">
        <v>81</v>
      </c>
      <c r="C291" s="43" t="s">
        <v>43</v>
      </c>
      <c r="D291" s="43" t="s">
        <v>34</v>
      </c>
      <c r="E291" s="43" t="s">
        <v>24</v>
      </c>
      <c r="F291" s="43" t="s">
        <v>25</v>
      </c>
      <c r="G291" s="43" t="s">
        <v>58</v>
      </c>
      <c r="H291" s="43" t="s">
        <v>27</v>
      </c>
      <c r="I291" s="43" t="s">
        <v>27</v>
      </c>
      <c r="J291" s="96">
        <f t="shared" si="32"/>
        <v>6.25</v>
      </c>
      <c r="K291" s="96">
        <f t="shared" si="30"/>
        <v>0</v>
      </c>
      <c r="L291" s="43" t="s">
        <v>28</v>
      </c>
      <c r="M291" s="43" t="s">
        <v>29</v>
      </c>
      <c r="N291" s="43">
        <v>1</v>
      </c>
      <c r="O291" s="43">
        <v>1</v>
      </c>
      <c r="P291" s="43"/>
      <c r="Q291" s="43"/>
      <c r="R291" s="43"/>
      <c r="S291" s="43"/>
      <c r="T291" s="43"/>
      <c r="U291" s="43"/>
      <c r="V291" s="96">
        <f t="shared" si="33"/>
        <v>0</v>
      </c>
      <c r="W291" s="15"/>
      <c r="X291" s="15"/>
      <c r="Y291" s="51" t="s">
        <v>222</v>
      </c>
      <c r="Z291" s="51">
        <v>0.25850834727287297</v>
      </c>
      <c r="AA291" s="51">
        <v>0.25850834727287297</v>
      </c>
      <c r="AB291" s="51">
        <v>2.5880539417266846</v>
      </c>
      <c r="AC291" s="51">
        <v>6</v>
      </c>
      <c r="AD291" s="51" t="s">
        <v>223</v>
      </c>
      <c r="AE291" s="51" t="s">
        <v>32</v>
      </c>
      <c r="AF291" s="51">
        <v>2</v>
      </c>
      <c r="AG291" s="51">
        <v>1.2026865482330322</v>
      </c>
      <c r="AH291" s="51">
        <v>468560.875733667</v>
      </c>
      <c r="AI291" s="51">
        <v>234714.16554402903</v>
      </c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</row>
    <row r="292" spans="1:134" x14ac:dyDescent="0.2">
      <c r="A292" s="26">
        <f t="shared" si="31"/>
        <v>287</v>
      </c>
      <c r="B292" s="43">
        <v>92</v>
      </c>
      <c r="C292" s="43" t="s">
        <v>43</v>
      </c>
      <c r="D292" s="43" t="s">
        <v>34</v>
      </c>
      <c r="E292" s="43" t="s">
        <v>24</v>
      </c>
      <c r="F292" s="43" t="s">
        <v>25</v>
      </c>
      <c r="G292" s="43" t="s">
        <v>58</v>
      </c>
      <c r="H292" s="43" t="s">
        <v>36</v>
      </c>
      <c r="I292" s="43" t="s">
        <v>36</v>
      </c>
      <c r="J292" s="96">
        <f t="shared" si="32"/>
        <v>4</v>
      </c>
      <c r="K292" s="96">
        <f t="shared" si="30"/>
        <v>0</v>
      </c>
      <c r="L292" s="43" t="s">
        <v>135</v>
      </c>
      <c r="M292" s="43" t="s">
        <v>29</v>
      </c>
      <c r="N292" s="43">
        <v>1</v>
      </c>
      <c r="O292" s="43">
        <v>1</v>
      </c>
      <c r="P292" s="43"/>
      <c r="Q292" s="43"/>
      <c r="R292" s="43"/>
      <c r="S292" s="43"/>
      <c r="T292" s="43"/>
      <c r="U292" s="43"/>
      <c r="V292" s="96">
        <f t="shared" si="33"/>
        <v>0</v>
      </c>
      <c r="W292" s="15"/>
      <c r="X292" s="15"/>
      <c r="Y292" s="51" t="s">
        <v>247</v>
      </c>
      <c r="Z292" s="51">
        <v>0.24812029004096986</v>
      </c>
      <c r="AA292" s="51">
        <v>0.24812029004096986</v>
      </c>
      <c r="AB292" s="51">
        <v>2.6878039836883545</v>
      </c>
      <c r="AC292" s="51">
        <v>6</v>
      </c>
      <c r="AD292" s="51" t="s">
        <v>248</v>
      </c>
      <c r="AE292" s="51" t="s">
        <v>232</v>
      </c>
      <c r="AF292" s="51">
        <v>2</v>
      </c>
      <c r="AG292" s="51">
        <v>1.3068463802337646</v>
      </c>
      <c r="AH292" s="51">
        <v>463353.00739668234</v>
      </c>
      <c r="AI292" s="51">
        <v>232987.18779682991</v>
      </c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</row>
    <row r="293" spans="1:134" x14ac:dyDescent="0.2">
      <c r="A293" s="26">
        <f t="shared" si="31"/>
        <v>288</v>
      </c>
      <c r="B293" s="43">
        <v>370</v>
      </c>
      <c r="C293" s="43" t="s">
        <v>43</v>
      </c>
      <c r="D293" s="43" t="s">
        <v>34</v>
      </c>
      <c r="E293" s="43" t="s">
        <v>24</v>
      </c>
      <c r="F293" s="43" t="s">
        <v>25</v>
      </c>
      <c r="G293" s="43" t="s">
        <v>40</v>
      </c>
      <c r="H293" s="43" t="s">
        <v>36</v>
      </c>
      <c r="I293" s="43" t="s">
        <v>36</v>
      </c>
      <c r="J293" s="96">
        <f t="shared" si="32"/>
        <v>4</v>
      </c>
      <c r="K293" s="96">
        <f t="shared" si="30"/>
        <v>0</v>
      </c>
      <c r="L293" s="43" t="s">
        <v>28</v>
      </c>
      <c r="M293" s="43" t="s">
        <v>29</v>
      </c>
      <c r="N293" s="43">
        <v>1</v>
      </c>
      <c r="O293" s="43">
        <v>1</v>
      </c>
      <c r="P293" s="43"/>
      <c r="Q293" s="43"/>
      <c r="R293" s="43"/>
      <c r="S293" s="43"/>
      <c r="T293" s="43"/>
      <c r="U293" s="43"/>
      <c r="V293" s="96">
        <f t="shared" si="33"/>
        <v>0</v>
      </c>
      <c r="W293" s="15"/>
      <c r="X293" s="15"/>
      <c r="Y293" s="51" t="s">
        <v>774</v>
      </c>
      <c r="Z293" s="51">
        <v>0.83081278460842167</v>
      </c>
      <c r="AA293" s="51">
        <v>0.83081278460842167</v>
      </c>
      <c r="AB293" s="51">
        <v>2.948509693145752</v>
      </c>
      <c r="AC293" s="51">
        <v>6</v>
      </c>
      <c r="AD293" s="51" t="s">
        <v>775</v>
      </c>
      <c r="AE293" s="51" t="s">
        <v>568</v>
      </c>
      <c r="AF293" s="51">
        <v>2</v>
      </c>
      <c r="AG293" s="51">
        <v>1.6734476089477539</v>
      </c>
      <c r="AH293" s="51">
        <v>482107.06194499874</v>
      </c>
      <c r="AI293" s="51">
        <v>209486.43018767372</v>
      </c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</row>
    <row r="294" spans="1:134" x14ac:dyDescent="0.2">
      <c r="A294" s="26">
        <f t="shared" si="31"/>
        <v>289</v>
      </c>
      <c r="B294" s="43">
        <v>382</v>
      </c>
      <c r="C294" s="43" t="s">
        <v>43</v>
      </c>
      <c r="D294" s="43" t="s">
        <v>34</v>
      </c>
      <c r="E294" s="43" t="s">
        <v>24</v>
      </c>
      <c r="F294" s="43" t="s">
        <v>25</v>
      </c>
      <c r="G294" s="43" t="s">
        <v>26</v>
      </c>
      <c r="H294" s="43" t="s">
        <v>27</v>
      </c>
      <c r="I294" s="43" t="s">
        <v>27</v>
      </c>
      <c r="J294" s="96">
        <f t="shared" si="32"/>
        <v>6.25</v>
      </c>
      <c r="K294" s="96">
        <f t="shared" si="30"/>
        <v>0</v>
      </c>
      <c r="L294" s="43" t="s">
        <v>28</v>
      </c>
      <c r="M294" s="43" t="s">
        <v>29</v>
      </c>
      <c r="N294" s="43">
        <v>1</v>
      </c>
      <c r="O294" s="43">
        <v>1</v>
      </c>
      <c r="P294" s="43"/>
      <c r="Q294" s="43"/>
      <c r="R294" s="43"/>
      <c r="S294" s="43"/>
      <c r="T294" s="43"/>
      <c r="U294" s="43"/>
      <c r="V294" s="96">
        <f t="shared" si="33"/>
        <v>0</v>
      </c>
      <c r="W294" s="15"/>
      <c r="X294" s="15"/>
      <c r="Y294" s="51" t="s">
        <v>797</v>
      </c>
      <c r="Z294" s="51">
        <v>1.6734890717931339</v>
      </c>
      <c r="AA294" s="51">
        <v>1.6734890717931339</v>
      </c>
      <c r="AB294" s="51">
        <v>2.674330472946167</v>
      </c>
      <c r="AC294" s="51">
        <v>6</v>
      </c>
      <c r="AD294" s="51" t="s">
        <v>798</v>
      </c>
      <c r="AE294" s="51" t="s">
        <v>799</v>
      </c>
      <c r="AF294" s="51">
        <v>1</v>
      </c>
      <c r="AG294" s="51">
        <v>1.4318281412124634</v>
      </c>
      <c r="AH294" s="51">
        <v>481746.35233896779</v>
      </c>
      <c r="AI294" s="51">
        <v>208427.10991959399</v>
      </c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</row>
    <row r="295" spans="1:134" x14ac:dyDescent="0.2">
      <c r="A295" s="26">
        <f t="shared" si="31"/>
        <v>290</v>
      </c>
      <c r="B295" s="43">
        <v>391</v>
      </c>
      <c r="C295" s="43" t="s">
        <v>408</v>
      </c>
      <c r="D295" s="43" t="s">
        <v>34</v>
      </c>
      <c r="E295" s="43" t="s">
        <v>24</v>
      </c>
      <c r="F295" s="43" t="s">
        <v>25</v>
      </c>
      <c r="G295" s="43" t="s">
        <v>26</v>
      </c>
      <c r="H295" s="43" t="s">
        <v>195</v>
      </c>
      <c r="I295" s="43" t="s">
        <v>195</v>
      </c>
      <c r="J295" s="96">
        <f t="shared" si="32"/>
        <v>9</v>
      </c>
      <c r="K295" s="96">
        <f t="shared" si="30"/>
        <v>0</v>
      </c>
      <c r="L295" s="43" t="s">
        <v>28</v>
      </c>
      <c r="M295" s="43" t="s">
        <v>29</v>
      </c>
      <c r="N295" s="43">
        <v>1</v>
      </c>
      <c r="O295" s="43">
        <v>1</v>
      </c>
      <c r="P295" s="43"/>
      <c r="Q295" s="43"/>
      <c r="R295" s="43"/>
      <c r="S295" s="43"/>
      <c r="T295" s="43"/>
      <c r="U295" s="43"/>
      <c r="V295" s="96">
        <f t="shared" si="33"/>
        <v>0</v>
      </c>
      <c r="W295" s="15"/>
      <c r="X295" s="15"/>
      <c r="Y295" s="51" t="s">
        <v>814</v>
      </c>
      <c r="Z295" s="51">
        <v>0.64940081596374499</v>
      </c>
      <c r="AA295" s="51">
        <v>0.64940081596374499</v>
      </c>
      <c r="AB295" s="51">
        <v>2.3224315643310547</v>
      </c>
      <c r="AC295" s="51">
        <v>6</v>
      </c>
      <c r="AD295" s="51" t="s">
        <v>815</v>
      </c>
      <c r="AE295" s="51" t="s">
        <v>799</v>
      </c>
      <c r="AF295" s="51">
        <v>2</v>
      </c>
      <c r="AG295" s="51">
        <v>1.329149603843689</v>
      </c>
      <c r="AH295" s="51">
        <v>480176.34878204373</v>
      </c>
      <c r="AI295" s="51">
        <v>210470.94052319473</v>
      </c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</row>
    <row r="296" spans="1:134" x14ac:dyDescent="0.2">
      <c r="A296" s="26">
        <f t="shared" si="31"/>
        <v>291</v>
      </c>
      <c r="B296" s="43">
        <v>88</v>
      </c>
      <c r="C296" s="43" t="s">
        <v>192</v>
      </c>
      <c r="D296" s="43" t="s">
        <v>34</v>
      </c>
      <c r="E296" s="43" t="s">
        <v>24</v>
      </c>
      <c r="F296" s="43" t="s">
        <v>25</v>
      </c>
      <c r="G296" s="43" t="s">
        <v>40</v>
      </c>
      <c r="H296" s="43" t="s">
        <v>27</v>
      </c>
      <c r="I296" s="43" t="s">
        <v>36</v>
      </c>
      <c r="J296" s="96">
        <f t="shared" si="32"/>
        <v>5</v>
      </c>
      <c r="K296" s="96">
        <f t="shared" si="30"/>
        <v>0</v>
      </c>
      <c r="L296" s="43" t="s">
        <v>28</v>
      </c>
      <c r="M296" s="43" t="s">
        <v>29</v>
      </c>
      <c r="N296" s="43">
        <v>1</v>
      </c>
      <c r="O296" s="43">
        <v>1</v>
      </c>
      <c r="P296" s="43"/>
      <c r="Q296" s="43"/>
      <c r="R296" s="43"/>
      <c r="S296" s="43"/>
      <c r="T296" s="43"/>
      <c r="U296" s="43"/>
      <c r="V296" s="96">
        <f t="shared" si="33"/>
        <v>0</v>
      </c>
      <c r="W296" s="15"/>
      <c r="X296" s="15"/>
      <c r="Y296" s="51" t="s">
        <v>238</v>
      </c>
      <c r="Z296" s="51">
        <v>0.22711957454681386</v>
      </c>
      <c r="AA296" s="51">
        <v>0.22711957454681386</v>
      </c>
      <c r="AB296" s="51">
        <v>1.9874676465988159</v>
      </c>
      <c r="AC296" s="51">
        <v>8</v>
      </c>
      <c r="AD296" s="51" t="s">
        <v>239</v>
      </c>
      <c r="AE296" s="51" t="s">
        <v>232</v>
      </c>
      <c r="AF296" s="51">
        <v>2</v>
      </c>
      <c r="AG296" s="51">
        <v>1.1274492740631104</v>
      </c>
      <c r="AH296" s="51">
        <v>460993.79432090069</v>
      </c>
      <c r="AI296" s="51">
        <v>236217.3210655681</v>
      </c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</row>
    <row r="297" spans="1:134" x14ac:dyDescent="0.2">
      <c r="A297" s="26">
        <f t="shared" si="31"/>
        <v>292</v>
      </c>
      <c r="B297" s="43">
        <v>90</v>
      </c>
      <c r="C297" s="43" t="s">
        <v>192</v>
      </c>
      <c r="D297" s="43" t="s">
        <v>34</v>
      </c>
      <c r="E297" s="43" t="s">
        <v>24</v>
      </c>
      <c r="F297" s="43" t="s">
        <v>25</v>
      </c>
      <c r="G297" s="43" t="s">
        <v>40</v>
      </c>
      <c r="H297" s="43" t="s">
        <v>27</v>
      </c>
      <c r="I297" s="43" t="s">
        <v>49</v>
      </c>
      <c r="J297" s="96">
        <f t="shared" si="32"/>
        <v>3.75</v>
      </c>
      <c r="K297" s="96">
        <f t="shared" si="30"/>
        <v>0</v>
      </c>
      <c r="L297" s="43" t="s">
        <v>28</v>
      </c>
      <c r="M297" s="43" t="s">
        <v>29</v>
      </c>
      <c r="N297" s="43">
        <v>1</v>
      </c>
      <c r="O297" s="43">
        <v>1</v>
      </c>
      <c r="P297" s="43"/>
      <c r="Q297" s="43"/>
      <c r="R297" s="43"/>
      <c r="S297" s="43"/>
      <c r="T297" s="43"/>
      <c r="U297" s="43"/>
      <c r="V297" s="96">
        <f t="shared" si="33"/>
        <v>0</v>
      </c>
      <c r="W297" s="15"/>
      <c r="X297" s="15"/>
      <c r="Y297" s="51" t="s">
        <v>243</v>
      </c>
      <c r="Z297" s="51">
        <v>0.39334346055984498</v>
      </c>
      <c r="AA297" s="51">
        <v>0.39334346055984498</v>
      </c>
      <c r="AB297" s="51">
        <v>3.439314603805542</v>
      </c>
      <c r="AC297" s="51">
        <v>5</v>
      </c>
      <c r="AD297" s="51" t="s">
        <v>244</v>
      </c>
      <c r="AE297" s="51" t="s">
        <v>232</v>
      </c>
      <c r="AF297" s="51">
        <v>2</v>
      </c>
      <c r="AG297" s="51">
        <v>1.4412804841995239</v>
      </c>
      <c r="AH297" s="51">
        <v>463327.42672632803</v>
      </c>
      <c r="AI297" s="51">
        <v>233098.28264287306</v>
      </c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</row>
    <row r="298" spans="1:134" x14ac:dyDescent="0.2">
      <c r="A298" s="26">
        <f t="shared" si="31"/>
        <v>293</v>
      </c>
      <c r="B298" s="43">
        <v>101</v>
      </c>
      <c r="C298" s="43" t="s">
        <v>192</v>
      </c>
      <c r="D298" s="43" t="s">
        <v>34</v>
      </c>
      <c r="E298" s="43" t="s">
        <v>24</v>
      </c>
      <c r="F298" s="43" t="s">
        <v>25</v>
      </c>
      <c r="G298" s="43" t="s">
        <v>26</v>
      </c>
      <c r="H298" s="43" t="s">
        <v>27</v>
      </c>
      <c r="I298" s="43" t="s">
        <v>49</v>
      </c>
      <c r="J298" s="96">
        <f t="shared" si="32"/>
        <v>3.75</v>
      </c>
      <c r="K298" s="96">
        <f t="shared" si="30"/>
        <v>0</v>
      </c>
      <c r="L298" s="43" t="s">
        <v>28</v>
      </c>
      <c r="M298" s="43" t="s">
        <v>29</v>
      </c>
      <c r="N298" s="43">
        <v>1</v>
      </c>
      <c r="O298" s="43">
        <v>1</v>
      </c>
      <c r="P298" s="43"/>
      <c r="Q298" s="43"/>
      <c r="R298" s="43"/>
      <c r="S298" s="43"/>
      <c r="T298" s="43"/>
      <c r="U298" s="43"/>
      <c r="V298" s="96">
        <f t="shared" si="33"/>
        <v>0</v>
      </c>
      <c r="W298" s="15"/>
      <c r="X298" s="15"/>
      <c r="Y298" s="51" t="s">
        <v>268</v>
      </c>
      <c r="Z298" s="51">
        <v>0.27303563117980956</v>
      </c>
      <c r="AA298" s="51">
        <v>0.27303563117980956</v>
      </c>
      <c r="AB298" s="51">
        <v>2.0287487506866455</v>
      </c>
      <c r="AC298" s="51">
        <v>10</v>
      </c>
      <c r="AD298" s="51" t="s">
        <v>269</v>
      </c>
      <c r="AE298" s="51" t="s">
        <v>254</v>
      </c>
      <c r="AF298" s="51">
        <v>2</v>
      </c>
      <c r="AG298" s="51">
        <v>1.0290274620056152</v>
      </c>
      <c r="AH298" s="51">
        <v>471504.09310962743</v>
      </c>
      <c r="AI298" s="51">
        <v>237766.44545689429</v>
      </c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</row>
    <row r="299" spans="1:134" s="1" customFormat="1" x14ac:dyDescent="0.2">
      <c r="A299" s="26">
        <f t="shared" si="31"/>
        <v>294</v>
      </c>
      <c r="B299" s="43">
        <v>250</v>
      </c>
      <c r="C299" s="43" t="s">
        <v>192</v>
      </c>
      <c r="D299" s="43" t="s">
        <v>34</v>
      </c>
      <c r="E299" s="43" t="s">
        <v>24</v>
      </c>
      <c r="F299" s="43" t="s">
        <v>25</v>
      </c>
      <c r="G299" s="43" t="s">
        <v>44</v>
      </c>
      <c r="H299" s="43" t="s">
        <v>27</v>
      </c>
      <c r="I299" s="43" t="s">
        <v>49</v>
      </c>
      <c r="J299" s="96">
        <f t="shared" si="32"/>
        <v>3.75</v>
      </c>
      <c r="K299" s="96">
        <f t="shared" si="30"/>
        <v>0</v>
      </c>
      <c r="L299" s="43" t="s">
        <v>28</v>
      </c>
      <c r="M299" s="43" t="s">
        <v>29</v>
      </c>
      <c r="N299" s="43">
        <v>1</v>
      </c>
      <c r="O299" s="43">
        <v>1</v>
      </c>
      <c r="P299" s="43"/>
      <c r="Q299" s="43"/>
      <c r="R299" s="43"/>
      <c r="S299" s="43"/>
      <c r="T299" s="43"/>
      <c r="U299" s="43"/>
      <c r="V299" s="96">
        <f t="shared" si="33"/>
        <v>0</v>
      </c>
      <c r="W299" s="15"/>
      <c r="X299" s="15"/>
      <c r="Y299" s="51" t="s">
        <v>571</v>
      </c>
      <c r="Z299" s="51">
        <v>0.36457704782485972</v>
      </c>
      <c r="AA299" s="51">
        <v>0.36457704782485972</v>
      </c>
      <c r="AB299" s="51">
        <v>3.5697367191314697</v>
      </c>
      <c r="AC299" s="51">
        <v>6</v>
      </c>
      <c r="AD299" s="51" t="s">
        <v>572</v>
      </c>
      <c r="AE299" s="51" t="s">
        <v>568</v>
      </c>
      <c r="AF299" s="51">
        <v>1</v>
      </c>
      <c r="AG299" s="51">
        <v>1.7135680913925171</v>
      </c>
      <c r="AH299" s="51">
        <v>487318.13110634213</v>
      </c>
      <c r="AI299" s="51">
        <v>231857.53742596979</v>
      </c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</row>
    <row r="300" spans="1:134" x14ac:dyDescent="0.2">
      <c r="A300" s="26">
        <f t="shared" si="31"/>
        <v>295</v>
      </c>
      <c r="B300" s="43">
        <v>258</v>
      </c>
      <c r="C300" s="43" t="s">
        <v>192</v>
      </c>
      <c r="D300" s="43" t="s">
        <v>34</v>
      </c>
      <c r="E300" s="43" t="s">
        <v>24</v>
      </c>
      <c r="F300" s="43" t="s">
        <v>25</v>
      </c>
      <c r="G300" s="43" t="s">
        <v>44</v>
      </c>
      <c r="H300" s="43" t="s">
        <v>27</v>
      </c>
      <c r="I300" s="43" t="s">
        <v>49</v>
      </c>
      <c r="J300" s="96">
        <f t="shared" si="32"/>
        <v>3.75</v>
      </c>
      <c r="K300" s="96">
        <f t="shared" si="30"/>
        <v>0</v>
      </c>
      <c r="L300" s="43" t="s">
        <v>28</v>
      </c>
      <c r="M300" s="43" t="s">
        <v>29</v>
      </c>
      <c r="N300" s="43">
        <v>1</v>
      </c>
      <c r="O300" s="43">
        <v>1</v>
      </c>
      <c r="P300" s="43"/>
      <c r="Q300" s="43"/>
      <c r="R300" s="43"/>
      <c r="S300" s="43"/>
      <c r="T300" s="43"/>
      <c r="U300" s="43"/>
      <c r="V300" s="96">
        <f t="shared" si="33"/>
        <v>0</v>
      </c>
      <c r="W300" s="15"/>
      <c r="X300" s="15"/>
      <c r="Y300" s="51" t="s">
        <v>584</v>
      </c>
      <c r="Z300" s="51">
        <v>0.37628571510314918</v>
      </c>
      <c r="AA300" s="51">
        <v>0.37628571510314918</v>
      </c>
      <c r="AB300" s="51">
        <v>2.4270093441009521</v>
      </c>
      <c r="AC300" s="51">
        <v>7</v>
      </c>
      <c r="AD300" s="51" t="s">
        <v>281</v>
      </c>
      <c r="AE300" s="51" t="s">
        <v>568</v>
      </c>
      <c r="AF300" s="51">
        <v>2</v>
      </c>
      <c r="AG300" s="51">
        <v>1.3416303396224976</v>
      </c>
      <c r="AH300" s="51">
        <v>479663.62612935406</v>
      </c>
      <c r="AI300" s="51">
        <v>228106.03046236685</v>
      </c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</row>
    <row r="301" spans="1:134" x14ac:dyDescent="0.2">
      <c r="A301" s="26">
        <f t="shared" si="31"/>
        <v>296</v>
      </c>
      <c r="B301" s="43">
        <v>280</v>
      </c>
      <c r="C301" s="43" t="s">
        <v>192</v>
      </c>
      <c r="D301" s="43" t="s">
        <v>34</v>
      </c>
      <c r="E301" s="43" t="s">
        <v>24</v>
      </c>
      <c r="F301" s="43" t="s">
        <v>25</v>
      </c>
      <c r="G301" s="43" t="s">
        <v>26</v>
      </c>
      <c r="H301" s="43" t="s">
        <v>27</v>
      </c>
      <c r="I301" s="43" t="s">
        <v>49</v>
      </c>
      <c r="J301" s="96">
        <f t="shared" si="32"/>
        <v>3.75</v>
      </c>
      <c r="K301" s="96">
        <f t="shared" si="30"/>
        <v>0</v>
      </c>
      <c r="L301" s="43" t="s">
        <v>28</v>
      </c>
      <c r="M301" s="43" t="s">
        <v>29</v>
      </c>
      <c r="N301" s="43">
        <v>1</v>
      </c>
      <c r="O301" s="43">
        <v>1</v>
      </c>
      <c r="P301" s="43"/>
      <c r="Q301" s="43"/>
      <c r="R301" s="43"/>
      <c r="S301" s="43"/>
      <c r="T301" s="43"/>
      <c r="U301" s="43"/>
      <c r="V301" s="96">
        <f t="shared" si="33"/>
        <v>0</v>
      </c>
      <c r="W301" s="15"/>
      <c r="X301" s="15"/>
      <c r="Y301" s="51" t="s">
        <v>617</v>
      </c>
      <c r="Z301" s="51">
        <v>0.56441381931304924</v>
      </c>
      <c r="AA301" s="51">
        <v>0.56441381931304924</v>
      </c>
      <c r="AB301" s="51">
        <v>7.6568584442138672</v>
      </c>
      <c r="AC301" s="51">
        <v>4</v>
      </c>
      <c r="AD301" s="51" t="s">
        <v>618</v>
      </c>
      <c r="AE301" s="51" t="s">
        <v>568</v>
      </c>
      <c r="AF301" s="51">
        <v>2</v>
      </c>
      <c r="AG301" s="51">
        <v>3.5848383903503418</v>
      </c>
      <c r="AH301" s="51">
        <v>480288.89925424551</v>
      </c>
      <c r="AI301" s="51">
        <v>227296.63547321287</v>
      </c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</row>
    <row r="302" spans="1:134" x14ac:dyDescent="0.2">
      <c r="A302" s="26">
        <f t="shared" si="31"/>
        <v>297</v>
      </c>
      <c r="B302" s="43">
        <v>284</v>
      </c>
      <c r="C302" s="43" t="s">
        <v>192</v>
      </c>
      <c r="D302" s="43" t="s">
        <v>34</v>
      </c>
      <c r="E302" s="43" t="s">
        <v>24</v>
      </c>
      <c r="F302" s="43" t="s">
        <v>25</v>
      </c>
      <c r="G302" s="43" t="s">
        <v>44</v>
      </c>
      <c r="H302" s="43" t="s">
        <v>27</v>
      </c>
      <c r="I302" s="43" t="s">
        <v>49</v>
      </c>
      <c r="J302" s="96">
        <f t="shared" si="32"/>
        <v>3.75</v>
      </c>
      <c r="K302" s="96">
        <f t="shared" ref="K302:K333" si="34">IF(C302="D3-X1",1,0)</f>
        <v>0</v>
      </c>
      <c r="L302" s="43" t="s">
        <v>28</v>
      </c>
      <c r="M302" s="43" t="s">
        <v>29</v>
      </c>
      <c r="N302" s="43">
        <v>1</v>
      </c>
      <c r="O302" s="43">
        <v>1</v>
      </c>
      <c r="P302" s="43"/>
      <c r="Q302" s="43"/>
      <c r="R302" s="43"/>
      <c r="S302" s="43"/>
      <c r="T302" s="43"/>
      <c r="U302" s="43"/>
      <c r="V302" s="96">
        <f t="shared" si="33"/>
        <v>0</v>
      </c>
      <c r="W302" s="15"/>
      <c r="X302" s="15"/>
      <c r="Y302" s="51" t="s">
        <v>624</v>
      </c>
      <c r="Z302" s="51">
        <v>1.1019153655557441</v>
      </c>
      <c r="AA302" s="51">
        <v>1.1019153655557441</v>
      </c>
      <c r="AB302" s="51">
        <v>7.9052362442016602</v>
      </c>
      <c r="AC302" s="51">
        <v>4</v>
      </c>
      <c r="AD302" s="51" t="s">
        <v>340</v>
      </c>
      <c r="AE302" s="51" t="s">
        <v>568</v>
      </c>
      <c r="AF302" s="51">
        <v>2</v>
      </c>
      <c r="AG302" s="51">
        <v>3.8208158016204834</v>
      </c>
      <c r="AH302" s="51">
        <v>480120.00451092049</v>
      </c>
      <c r="AI302" s="51">
        <v>227087.33383197698</v>
      </c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</row>
    <row r="303" spans="1:134" x14ac:dyDescent="0.2">
      <c r="A303" s="26">
        <f t="shared" si="31"/>
        <v>298</v>
      </c>
      <c r="B303" s="43">
        <v>286</v>
      </c>
      <c r="C303" s="43" t="s">
        <v>192</v>
      </c>
      <c r="D303" s="43" t="s">
        <v>34</v>
      </c>
      <c r="E303" s="43" t="s">
        <v>24</v>
      </c>
      <c r="F303" s="43" t="s">
        <v>25</v>
      </c>
      <c r="G303" s="43" t="s">
        <v>40</v>
      </c>
      <c r="H303" s="43" t="s">
        <v>27</v>
      </c>
      <c r="I303" s="43" t="s">
        <v>49</v>
      </c>
      <c r="J303" s="96">
        <f t="shared" si="32"/>
        <v>3.75</v>
      </c>
      <c r="K303" s="96">
        <f t="shared" si="34"/>
        <v>0</v>
      </c>
      <c r="L303" s="43" t="s">
        <v>28</v>
      </c>
      <c r="M303" s="43" t="s">
        <v>29</v>
      </c>
      <c r="N303" s="43">
        <v>1</v>
      </c>
      <c r="O303" s="43">
        <v>1</v>
      </c>
      <c r="P303" s="43"/>
      <c r="Q303" s="43"/>
      <c r="R303" s="43"/>
      <c r="S303" s="43"/>
      <c r="T303" s="43"/>
      <c r="U303" s="43"/>
      <c r="V303" s="96">
        <f t="shared" si="33"/>
        <v>0</v>
      </c>
      <c r="W303" s="15"/>
      <c r="X303" s="15"/>
      <c r="Y303" s="51" t="s">
        <v>626</v>
      </c>
      <c r="Z303" s="51">
        <v>0.41625130891799927</v>
      </c>
      <c r="AA303" s="51">
        <v>0.41625130891799927</v>
      </c>
      <c r="AB303" s="51">
        <v>2.3949999809265137</v>
      </c>
      <c r="AC303" s="51">
        <v>7</v>
      </c>
      <c r="AD303" s="51" t="s">
        <v>344</v>
      </c>
      <c r="AE303" s="51" t="s">
        <v>568</v>
      </c>
      <c r="AF303" s="51">
        <v>2</v>
      </c>
      <c r="AG303" s="51">
        <v>1.6274429559707642</v>
      </c>
      <c r="AH303" s="51">
        <v>480477.77959120972</v>
      </c>
      <c r="AI303" s="51">
        <v>226250.4291449236</v>
      </c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</row>
    <row r="304" spans="1:134" x14ac:dyDescent="0.2">
      <c r="A304" s="26">
        <f t="shared" si="31"/>
        <v>299</v>
      </c>
      <c r="B304" s="43">
        <v>298</v>
      </c>
      <c r="C304" s="43" t="s">
        <v>192</v>
      </c>
      <c r="D304" s="43" t="s">
        <v>34</v>
      </c>
      <c r="E304" s="43" t="s">
        <v>24</v>
      </c>
      <c r="F304" s="43" t="s">
        <v>25</v>
      </c>
      <c r="G304" s="43" t="s">
        <v>44</v>
      </c>
      <c r="H304" s="43" t="s">
        <v>27</v>
      </c>
      <c r="I304" s="43" t="s">
        <v>49</v>
      </c>
      <c r="J304" s="96">
        <f t="shared" si="32"/>
        <v>3.75</v>
      </c>
      <c r="K304" s="96">
        <f t="shared" si="34"/>
        <v>0</v>
      </c>
      <c r="L304" s="43" t="s">
        <v>28</v>
      </c>
      <c r="M304" s="43" t="s">
        <v>29</v>
      </c>
      <c r="N304" s="43">
        <v>1</v>
      </c>
      <c r="O304" s="43">
        <v>1</v>
      </c>
      <c r="P304" s="43"/>
      <c r="Q304" s="43"/>
      <c r="R304" s="43"/>
      <c r="S304" s="43"/>
      <c r="T304" s="43"/>
      <c r="U304" s="43"/>
      <c r="V304" s="96">
        <f t="shared" si="33"/>
        <v>0</v>
      </c>
      <c r="W304" s="15"/>
      <c r="X304" s="15"/>
      <c r="Y304" s="51" t="s">
        <v>645</v>
      </c>
      <c r="Z304" s="51">
        <v>0.57149145603179952</v>
      </c>
      <c r="AA304" s="51">
        <v>0.57149145603179952</v>
      </c>
      <c r="AB304" s="51">
        <v>1.7378097772598267</v>
      </c>
      <c r="AC304" s="51">
        <v>8</v>
      </c>
      <c r="AD304" s="51" t="s">
        <v>646</v>
      </c>
      <c r="AE304" s="51" t="s">
        <v>568</v>
      </c>
      <c r="AF304" s="51">
        <v>2</v>
      </c>
      <c r="AG304" s="51">
        <v>0.9891819953918457</v>
      </c>
      <c r="AH304" s="51">
        <v>480484.43499538215</v>
      </c>
      <c r="AI304" s="51">
        <v>225952.46091834528</v>
      </c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</row>
    <row r="305" spans="1:134" x14ac:dyDescent="0.2">
      <c r="A305" s="26">
        <f t="shared" si="31"/>
        <v>300</v>
      </c>
      <c r="B305" s="43">
        <v>350</v>
      </c>
      <c r="C305" s="43" t="s">
        <v>192</v>
      </c>
      <c r="D305" s="43" t="s">
        <v>34</v>
      </c>
      <c r="E305" s="43" t="s">
        <v>24</v>
      </c>
      <c r="F305" s="43" t="s">
        <v>25</v>
      </c>
      <c r="G305" s="43" t="s">
        <v>58</v>
      </c>
      <c r="H305" s="43" t="s">
        <v>27</v>
      </c>
      <c r="I305" s="43" t="s">
        <v>49</v>
      </c>
      <c r="J305" s="96">
        <f t="shared" si="32"/>
        <v>3.75</v>
      </c>
      <c r="K305" s="96">
        <f t="shared" si="34"/>
        <v>0</v>
      </c>
      <c r="L305" s="43" t="s">
        <v>28</v>
      </c>
      <c r="M305" s="43" t="s">
        <v>29</v>
      </c>
      <c r="N305" s="43">
        <v>1</v>
      </c>
      <c r="O305" s="43">
        <v>1</v>
      </c>
      <c r="P305" s="43"/>
      <c r="Q305" s="43"/>
      <c r="R305" s="43"/>
      <c r="S305" s="43"/>
      <c r="T305" s="43"/>
      <c r="U305" s="43"/>
      <c r="V305" s="96">
        <f t="shared" si="33"/>
        <v>0</v>
      </c>
      <c r="W305" s="15"/>
      <c r="X305" s="15"/>
      <c r="Y305" s="51" t="s">
        <v>739</v>
      </c>
      <c r="Z305" s="51">
        <v>0.7306745576858521</v>
      </c>
      <c r="AA305" s="51">
        <v>0.7306745576858521</v>
      </c>
      <c r="AB305" s="51">
        <v>5.2529606819152832</v>
      </c>
      <c r="AC305" s="51">
        <v>5</v>
      </c>
      <c r="AD305" s="51" t="s">
        <v>212</v>
      </c>
      <c r="AE305" s="51" t="s">
        <v>568</v>
      </c>
      <c r="AF305" s="51">
        <v>2</v>
      </c>
      <c r="AG305" s="51">
        <v>4.593233585357666</v>
      </c>
      <c r="AH305" s="51">
        <v>486811.06775825279</v>
      </c>
      <c r="AI305" s="51">
        <v>206832.3404825725</v>
      </c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</row>
    <row r="306" spans="1:134" x14ac:dyDescent="0.2">
      <c r="A306" s="26">
        <f t="shared" si="31"/>
        <v>301</v>
      </c>
      <c r="B306" s="43">
        <v>376</v>
      </c>
      <c r="C306" s="43" t="s">
        <v>192</v>
      </c>
      <c r="D306" s="43" t="s">
        <v>34</v>
      </c>
      <c r="E306" s="43" t="s">
        <v>24</v>
      </c>
      <c r="F306" s="43" t="s">
        <v>25</v>
      </c>
      <c r="G306" s="43" t="s">
        <v>40</v>
      </c>
      <c r="H306" s="43" t="s">
        <v>27</v>
      </c>
      <c r="I306" s="43" t="s">
        <v>49</v>
      </c>
      <c r="J306" s="96">
        <f t="shared" si="32"/>
        <v>3.75</v>
      </c>
      <c r="K306" s="96">
        <f t="shared" si="34"/>
        <v>0</v>
      </c>
      <c r="L306" s="43" t="s">
        <v>28</v>
      </c>
      <c r="M306" s="43" t="s">
        <v>29</v>
      </c>
      <c r="N306" s="43">
        <v>1</v>
      </c>
      <c r="O306" s="43">
        <v>1</v>
      </c>
      <c r="P306" s="43"/>
      <c r="Q306" s="43"/>
      <c r="R306" s="43"/>
      <c r="S306" s="43"/>
      <c r="T306" s="43"/>
      <c r="U306" s="43"/>
      <c r="V306" s="96">
        <f t="shared" si="33"/>
        <v>0</v>
      </c>
      <c r="W306" s="15"/>
      <c r="X306" s="15"/>
      <c r="Y306" s="51" t="s">
        <v>786</v>
      </c>
      <c r="Z306" s="51">
        <v>0.30629595518112201</v>
      </c>
      <c r="AA306" s="51">
        <v>0.30629595518112201</v>
      </c>
      <c r="AB306" s="51">
        <v>2.287440299987793</v>
      </c>
      <c r="AC306" s="51">
        <v>8</v>
      </c>
      <c r="AD306" s="51" t="s">
        <v>787</v>
      </c>
      <c r="AE306" s="51" t="s">
        <v>568</v>
      </c>
      <c r="AF306" s="51">
        <v>2</v>
      </c>
      <c r="AG306" s="51">
        <v>1.4908915758132935</v>
      </c>
      <c r="AH306" s="51">
        <v>481778.86634456809</v>
      </c>
      <c r="AI306" s="51">
        <v>210932.64908314662</v>
      </c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</row>
    <row r="307" spans="1:134" x14ac:dyDescent="0.2">
      <c r="A307" s="26">
        <f t="shared" si="31"/>
        <v>302</v>
      </c>
      <c r="B307" s="43">
        <v>380</v>
      </c>
      <c r="C307" s="43" t="s">
        <v>192</v>
      </c>
      <c r="D307" s="43" t="s">
        <v>34</v>
      </c>
      <c r="E307" s="43" t="s">
        <v>24</v>
      </c>
      <c r="F307" s="43" t="s">
        <v>25</v>
      </c>
      <c r="G307" s="43" t="s">
        <v>44</v>
      </c>
      <c r="H307" s="43" t="s">
        <v>27</v>
      </c>
      <c r="I307" s="43" t="s">
        <v>49</v>
      </c>
      <c r="J307" s="96">
        <f t="shared" si="32"/>
        <v>3.75</v>
      </c>
      <c r="K307" s="96">
        <f t="shared" si="34"/>
        <v>0</v>
      </c>
      <c r="L307" s="43" t="s">
        <v>28</v>
      </c>
      <c r="M307" s="43" t="s">
        <v>29</v>
      </c>
      <c r="N307" s="43">
        <v>1</v>
      </c>
      <c r="O307" s="43">
        <v>1</v>
      </c>
      <c r="P307" s="43"/>
      <c r="Q307" s="43"/>
      <c r="R307" s="43"/>
      <c r="S307" s="43"/>
      <c r="T307" s="43"/>
      <c r="U307" s="43"/>
      <c r="V307" s="96">
        <f t="shared" si="33"/>
        <v>0</v>
      </c>
      <c r="W307" s="15"/>
      <c r="X307" s="15"/>
      <c r="Y307" s="51" t="s">
        <v>794</v>
      </c>
      <c r="Z307" s="51">
        <v>0.48312767982482935</v>
      </c>
      <c r="AA307" s="51">
        <v>0.48312767982482935</v>
      </c>
      <c r="AB307" s="51">
        <v>2.6567802429199219</v>
      </c>
      <c r="AC307" s="51">
        <v>7</v>
      </c>
      <c r="AD307" s="51" t="s">
        <v>795</v>
      </c>
      <c r="AE307" s="51" t="s">
        <v>568</v>
      </c>
      <c r="AF307" s="51">
        <v>2</v>
      </c>
      <c r="AG307" s="51">
        <v>1.4782819747924805</v>
      </c>
      <c r="AH307" s="51">
        <v>481782.25818351062</v>
      </c>
      <c r="AI307" s="51">
        <v>213532.20813468526</v>
      </c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</row>
    <row r="308" spans="1:134" x14ac:dyDescent="0.2">
      <c r="A308" s="26">
        <f t="shared" si="31"/>
        <v>303</v>
      </c>
      <c r="B308" s="43">
        <v>399</v>
      </c>
      <c r="C308" s="43" t="s">
        <v>192</v>
      </c>
      <c r="D308" s="43" t="s">
        <v>34</v>
      </c>
      <c r="E308" s="43" t="s">
        <v>24</v>
      </c>
      <c r="F308" s="43" t="s">
        <v>25</v>
      </c>
      <c r="G308" s="43" t="s">
        <v>44</v>
      </c>
      <c r="H308" s="43" t="s">
        <v>27</v>
      </c>
      <c r="I308" s="43" t="s">
        <v>49</v>
      </c>
      <c r="J308" s="96">
        <f t="shared" si="32"/>
        <v>3.75</v>
      </c>
      <c r="K308" s="96">
        <f t="shared" si="34"/>
        <v>0</v>
      </c>
      <c r="L308" s="43" t="s">
        <v>28</v>
      </c>
      <c r="M308" s="43" t="s">
        <v>29</v>
      </c>
      <c r="N308" s="43">
        <v>1</v>
      </c>
      <c r="O308" s="43">
        <v>1</v>
      </c>
      <c r="P308" s="43"/>
      <c r="Q308" s="43"/>
      <c r="R308" s="43"/>
      <c r="S308" s="43"/>
      <c r="T308" s="43"/>
      <c r="U308" s="43"/>
      <c r="V308" s="96">
        <f t="shared" si="33"/>
        <v>0</v>
      </c>
      <c r="W308" s="15"/>
      <c r="X308" s="15"/>
      <c r="Y308" s="51" t="s">
        <v>828</v>
      </c>
      <c r="Z308" s="51">
        <v>0.69231754302978554</v>
      </c>
      <c r="AA308" s="51">
        <v>0.69231754302978554</v>
      </c>
      <c r="AB308" s="51">
        <v>2.5861208438873291</v>
      </c>
      <c r="AC308" s="51">
        <v>6</v>
      </c>
      <c r="AD308" s="51" t="s">
        <v>95</v>
      </c>
      <c r="AE308" s="51" t="s">
        <v>799</v>
      </c>
      <c r="AF308" s="51">
        <v>2</v>
      </c>
      <c r="AG308" s="51">
        <v>1.7502001523971558</v>
      </c>
      <c r="AH308" s="51">
        <v>476497.10490132059</v>
      </c>
      <c r="AI308" s="51">
        <v>213481.80020796161</v>
      </c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</row>
    <row r="309" spans="1:134" x14ac:dyDescent="0.2">
      <c r="A309" s="26">
        <f t="shared" si="31"/>
        <v>304</v>
      </c>
      <c r="B309" s="43">
        <v>30</v>
      </c>
      <c r="C309" s="43" t="s">
        <v>100</v>
      </c>
      <c r="D309" s="43" t="s">
        <v>34</v>
      </c>
      <c r="E309" s="43" t="s">
        <v>24</v>
      </c>
      <c r="F309" s="43" t="s">
        <v>25</v>
      </c>
      <c r="G309" s="43" t="s">
        <v>40</v>
      </c>
      <c r="H309" s="43" t="s">
        <v>49</v>
      </c>
      <c r="I309" s="43" t="s">
        <v>73</v>
      </c>
      <c r="J309" s="96">
        <f t="shared" ref="J309:J340" si="35">H309*I309/144</f>
        <v>1.125</v>
      </c>
      <c r="K309" s="96">
        <f t="shared" si="34"/>
        <v>0</v>
      </c>
      <c r="L309" s="43" t="s">
        <v>28</v>
      </c>
      <c r="M309" s="43" t="s">
        <v>29</v>
      </c>
      <c r="N309" s="43">
        <v>1</v>
      </c>
      <c r="O309" s="43">
        <v>1</v>
      </c>
      <c r="P309" s="43"/>
      <c r="Q309" s="43"/>
      <c r="R309" s="43"/>
      <c r="S309" s="43"/>
      <c r="T309" s="43"/>
      <c r="U309" s="43"/>
      <c r="V309" s="96">
        <f t="shared" ref="V309:V340" si="36">T309*U309/144</f>
        <v>0</v>
      </c>
      <c r="W309" s="15"/>
      <c r="X309" s="15"/>
      <c r="Y309" s="51" t="s">
        <v>113</v>
      </c>
      <c r="Z309" s="51">
        <v>0.36172968387603743</v>
      </c>
      <c r="AA309" s="51">
        <v>0.36172968387603743</v>
      </c>
      <c r="AB309" s="51">
        <v>6.0249972343444824</v>
      </c>
      <c r="AC309" s="51">
        <v>5</v>
      </c>
      <c r="AD309" s="51" t="s">
        <v>114</v>
      </c>
      <c r="AE309" s="51" t="s">
        <v>32</v>
      </c>
      <c r="AF309" s="51">
        <v>2</v>
      </c>
      <c r="AG309" s="51">
        <v>4.0734090805053711</v>
      </c>
      <c r="AH309" s="51">
        <v>467373.26027118921</v>
      </c>
      <c r="AI309" s="51">
        <v>227624.74303031625</v>
      </c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</row>
    <row r="310" spans="1:134" x14ac:dyDescent="0.2">
      <c r="A310" s="26">
        <f t="shared" si="31"/>
        <v>305</v>
      </c>
      <c r="B310" s="43">
        <v>32</v>
      </c>
      <c r="C310" s="43" t="s">
        <v>100</v>
      </c>
      <c r="D310" s="43" t="s">
        <v>34</v>
      </c>
      <c r="E310" s="43" t="s">
        <v>24</v>
      </c>
      <c r="F310" s="43" t="s">
        <v>25</v>
      </c>
      <c r="G310" s="43" t="s">
        <v>26</v>
      </c>
      <c r="H310" s="43" t="s">
        <v>49</v>
      </c>
      <c r="I310" s="43" t="s">
        <v>61</v>
      </c>
      <c r="J310" s="96">
        <f t="shared" si="35"/>
        <v>1.5</v>
      </c>
      <c r="K310" s="96">
        <f t="shared" si="34"/>
        <v>0</v>
      </c>
      <c r="L310" s="43" t="s">
        <v>28</v>
      </c>
      <c r="M310" s="43" t="s">
        <v>29</v>
      </c>
      <c r="N310" s="43">
        <v>1</v>
      </c>
      <c r="O310" s="43">
        <v>1</v>
      </c>
      <c r="P310" s="43"/>
      <c r="Q310" s="43"/>
      <c r="R310" s="43"/>
      <c r="S310" s="43"/>
      <c r="T310" s="43"/>
      <c r="U310" s="43"/>
      <c r="V310" s="96">
        <f t="shared" si="36"/>
        <v>0</v>
      </c>
      <c r="W310" s="15"/>
      <c r="X310" s="15"/>
      <c r="Y310" s="51" t="s">
        <v>117</v>
      </c>
      <c r="Z310" s="51">
        <v>0.58841998577117949</v>
      </c>
      <c r="AA310" s="51">
        <v>0.58841998577117949</v>
      </c>
      <c r="AB310" s="51">
        <v>2.6882069110870361</v>
      </c>
      <c r="AC310" s="51">
        <v>6</v>
      </c>
      <c r="AD310" s="51" t="s">
        <v>118</v>
      </c>
      <c r="AE310" s="51" t="s">
        <v>32</v>
      </c>
      <c r="AF310" s="51">
        <v>2</v>
      </c>
      <c r="AG310" s="51">
        <v>1.4290570020675659</v>
      </c>
      <c r="AH310" s="51">
        <v>467231.27579723834</v>
      </c>
      <c r="AI310" s="51">
        <v>227928.89202162428</v>
      </c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</row>
    <row r="311" spans="1:134" x14ac:dyDescent="0.2">
      <c r="A311" s="26">
        <f t="shared" si="31"/>
        <v>306</v>
      </c>
      <c r="B311" s="43">
        <v>34</v>
      </c>
      <c r="C311" s="43" t="s">
        <v>100</v>
      </c>
      <c r="D311" s="43" t="s">
        <v>34</v>
      </c>
      <c r="E311" s="43" t="s">
        <v>24</v>
      </c>
      <c r="F311" s="43" t="s">
        <v>25</v>
      </c>
      <c r="G311" s="43" t="s">
        <v>58</v>
      </c>
      <c r="H311" s="43" t="s">
        <v>49</v>
      </c>
      <c r="I311" s="43" t="s">
        <v>61</v>
      </c>
      <c r="J311" s="96">
        <f t="shared" si="35"/>
        <v>1.5</v>
      </c>
      <c r="K311" s="96">
        <f t="shared" si="34"/>
        <v>0</v>
      </c>
      <c r="L311" s="43" t="s">
        <v>28</v>
      </c>
      <c r="M311" s="43" t="s">
        <v>29</v>
      </c>
      <c r="N311" s="43">
        <v>1</v>
      </c>
      <c r="O311" s="43">
        <v>1</v>
      </c>
      <c r="P311" s="43"/>
      <c r="Q311" s="43"/>
      <c r="R311" s="43"/>
      <c r="S311" s="43"/>
      <c r="T311" s="43"/>
      <c r="U311" s="43"/>
      <c r="V311" s="96">
        <f t="shared" si="36"/>
        <v>0</v>
      </c>
      <c r="W311" s="15"/>
      <c r="X311" s="15"/>
      <c r="Y311" s="51" t="s">
        <v>121</v>
      </c>
      <c r="Z311" s="51">
        <v>6.2622531553492173</v>
      </c>
      <c r="AA311" s="51">
        <v>6.2622531553492173</v>
      </c>
      <c r="AB311" s="51">
        <v>2.7173721790313721</v>
      </c>
      <c r="AC311" s="51">
        <v>5</v>
      </c>
      <c r="AD311" s="51" t="s">
        <v>122</v>
      </c>
      <c r="AE311" s="51" t="s">
        <v>32</v>
      </c>
      <c r="AF311" s="51">
        <v>2</v>
      </c>
      <c r="AG311" s="51">
        <v>1.5275207757949829</v>
      </c>
      <c r="AH311" s="51">
        <v>466882.07948313688</v>
      </c>
      <c r="AI311" s="51">
        <v>227745.22405919965</v>
      </c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</row>
    <row r="312" spans="1:134" x14ac:dyDescent="0.2">
      <c r="A312" s="26">
        <f t="shared" si="31"/>
        <v>307</v>
      </c>
      <c r="B312" s="43">
        <v>35</v>
      </c>
      <c r="C312" s="43" t="s">
        <v>100</v>
      </c>
      <c r="D312" s="43" t="s">
        <v>34</v>
      </c>
      <c r="E312" s="43" t="s">
        <v>24</v>
      </c>
      <c r="F312" s="43" t="s">
        <v>25</v>
      </c>
      <c r="G312" s="43" t="s">
        <v>26</v>
      </c>
      <c r="H312" s="43" t="s">
        <v>49</v>
      </c>
      <c r="I312" s="43" t="s">
        <v>61</v>
      </c>
      <c r="J312" s="96">
        <f t="shared" si="35"/>
        <v>1.5</v>
      </c>
      <c r="K312" s="96">
        <f t="shared" si="34"/>
        <v>0</v>
      </c>
      <c r="L312" s="43" t="s">
        <v>28</v>
      </c>
      <c r="M312" s="43" t="s">
        <v>29</v>
      </c>
      <c r="N312" s="43">
        <v>1</v>
      </c>
      <c r="O312" s="43">
        <v>1</v>
      </c>
      <c r="P312" s="43"/>
      <c r="Q312" s="43"/>
      <c r="R312" s="43"/>
      <c r="S312" s="43"/>
      <c r="T312" s="43"/>
      <c r="U312" s="43"/>
      <c r="V312" s="96">
        <f t="shared" si="36"/>
        <v>0</v>
      </c>
      <c r="W312" s="15"/>
      <c r="X312" s="15"/>
      <c r="Y312" s="51" t="s">
        <v>123</v>
      </c>
      <c r="Z312" s="51">
        <v>6.5492462512535106</v>
      </c>
      <c r="AA312" s="51">
        <v>6.5492462512535106</v>
      </c>
      <c r="AB312" s="51">
        <v>11.815357208251953</v>
      </c>
      <c r="AC312" s="51">
        <v>5</v>
      </c>
      <c r="AD312" s="51" t="s">
        <v>124</v>
      </c>
      <c r="AE312" s="51" t="s">
        <v>32</v>
      </c>
      <c r="AF312" s="51">
        <v>2</v>
      </c>
      <c r="AG312" s="51">
        <v>8.293797492980957</v>
      </c>
      <c r="AH312" s="51">
        <v>466853.73122502671</v>
      </c>
      <c r="AI312" s="51">
        <v>227747.71267209313</v>
      </c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</row>
    <row r="313" spans="1:134" x14ac:dyDescent="0.2">
      <c r="A313" s="26">
        <f t="shared" si="31"/>
        <v>308</v>
      </c>
      <c r="B313" s="43">
        <v>36</v>
      </c>
      <c r="C313" s="43" t="s">
        <v>100</v>
      </c>
      <c r="D313" s="43" t="s">
        <v>34</v>
      </c>
      <c r="E313" s="43" t="s">
        <v>24</v>
      </c>
      <c r="F313" s="43" t="s">
        <v>25</v>
      </c>
      <c r="G313" s="43" t="s">
        <v>40</v>
      </c>
      <c r="H313" s="43" t="s">
        <v>49</v>
      </c>
      <c r="I313" s="43" t="s">
        <v>61</v>
      </c>
      <c r="J313" s="96">
        <f t="shared" si="35"/>
        <v>1.5</v>
      </c>
      <c r="K313" s="96">
        <f t="shared" si="34"/>
        <v>0</v>
      </c>
      <c r="L313" s="43" t="s">
        <v>28</v>
      </c>
      <c r="M313" s="43" t="s">
        <v>29</v>
      </c>
      <c r="N313" s="43">
        <v>1</v>
      </c>
      <c r="O313" s="43">
        <v>1</v>
      </c>
      <c r="P313" s="43"/>
      <c r="Q313" s="43"/>
      <c r="R313" s="43"/>
      <c r="S313" s="43"/>
      <c r="T313" s="43"/>
      <c r="U313" s="43"/>
      <c r="V313" s="96">
        <f t="shared" si="36"/>
        <v>0</v>
      </c>
      <c r="W313" s="15"/>
      <c r="X313" s="15"/>
      <c r="Y313" s="51" t="s">
        <v>125</v>
      </c>
      <c r="Z313" s="51">
        <v>0.55204655170440675</v>
      </c>
      <c r="AA313" s="51">
        <v>0.55204655170440675</v>
      </c>
      <c r="AB313" s="51">
        <v>2.1874356269836426</v>
      </c>
      <c r="AC313" s="51">
        <v>7</v>
      </c>
      <c r="AD313" s="51" t="s">
        <v>126</v>
      </c>
      <c r="AE313" s="51" t="s">
        <v>32</v>
      </c>
      <c r="AF313" s="51">
        <v>2</v>
      </c>
      <c r="AG313" s="51">
        <v>1.1960887908935547</v>
      </c>
      <c r="AH313" s="51">
        <v>466441.51225787844</v>
      </c>
      <c r="AI313" s="51">
        <v>227313.56432104576</v>
      </c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</row>
    <row r="314" spans="1:134" s="1" customFormat="1" x14ac:dyDescent="0.2">
      <c r="A314" s="26">
        <f t="shared" si="31"/>
        <v>309</v>
      </c>
      <c r="B314" s="43">
        <v>37</v>
      </c>
      <c r="C314" s="43" t="s">
        <v>100</v>
      </c>
      <c r="D314" s="43" t="s">
        <v>34</v>
      </c>
      <c r="E314" s="43" t="s">
        <v>24</v>
      </c>
      <c r="F314" s="43" t="s">
        <v>25</v>
      </c>
      <c r="G314" s="43" t="s">
        <v>44</v>
      </c>
      <c r="H314" s="43" t="s">
        <v>49</v>
      </c>
      <c r="I314" s="43" t="s">
        <v>61</v>
      </c>
      <c r="J314" s="96">
        <f t="shared" si="35"/>
        <v>1.5</v>
      </c>
      <c r="K314" s="96">
        <f t="shared" si="34"/>
        <v>0</v>
      </c>
      <c r="L314" s="43" t="s">
        <v>28</v>
      </c>
      <c r="M314" s="43" t="s">
        <v>29</v>
      </c>
      <c r="N314" s="43">
        <v>1</v>
      </c>
      <c r="O314" s="43">
        <v>1</v>
      </c>
      <c r="P314" s="43"/>
      <c r="Q314" s="43"/>
      <c r="R314" s="43"/>
      <c r="S314" s="43"/>
      <c r="T314" s="43"/>
      <c r="U314" s="43"/>
      <c r="V314" s="96">
        <f t="shared" si="36"/>
        <v>0</v>
      </c>
      <c r="W314" s="15"/>
      <c r="X314" s="15"/>
      <c r="Y314" s="51" t="s">
        <v>127</v>
      </c>
      <c r="Z314" s="51">
        <v>0.67401899814605726</v>
      </c>
      <c r="AA314" s="51">
        <v>0.67401899814605726</v>
      </c>
      <c r="AB314" s="51">
        <v>3.5602779388427734</v>
      </c>
      <c r="AC314" s="51">
        <v>5</v>
      </c>
      <c r="AD314" s="51" t="s">
        <v>128</v>
      </c>
      <c r="AE314" s="51" t="s">
        <v>32</v>
      </c>
      <c r="AF314" s="51">
        <v>2</v>
      </c>
      <c r="AG314" s="51">
        <v>1.8842697143554688</v>
      </c>
      <c r="AH314" s="51">
        <v>466423.8932580399</v>
      </c>
      <c r="AI314" s="51">
        <v>227307.98495525849</v>
      </c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</row>
    <row r="315" spans="1:134" s="1" customFormat="1" x14ac:dyDescent="0.2">
      <c r="A315" s="26">
        <f t="shared" si="31"/>
        <v>310</v>
      </c>
      <c r="B315" s="43">
        <v>40</v>
      </c>
      <c r="C315" s="43" t="s">
        <v>100</v>
      </c>
      <c r="D315" s="43" t="s">
        <v>34</v>
      </c>
      <c r="E315" s="43" t="s">
        <v>24</v>
      </c>
      <c r="F315" s="43" t="s">
        <v>25</v>
      </c>
      <c r="G315" s="43" t="s">
        <v>40</v>
      </c>
      <c r="H315" s="43" t="s">
        <v>49</v>
      </c>
      <c r="I315" s="43" t="s">
        <v>61</v>
      </c>
      <c r="J315" s="96">
        <f t="shared" si="35"/>
        <v>1.5</v>
      </c>
      <c r="K315" s="96">
        <f t="shared" si="34"/>
        <v>0</v>
      </c>
      <c r="L315" s="43" t="s">
        <v>28</v>
      </c>
      <c r="M315" s="43" t="s">
        <v>29</v>
      </c>
      <c r="N315" s="43">
        <v>1</v>
      </c>
      <c r="O315" s="43">
        <v>1</v>
      </c>
      <c r="P315" s="43"/>
      <c r="Q315" s="43"/>
      <c r="R315" s="43"/>
      <c r="S315" s="43"/>
      <c r="T315" s="43"/>
      <c r="U315" s="43"/>
      <c r="V315" s="96">
        <f t="shared" si="36"/>
        <v>0</v>
      </c>
      <c r="W315" s="15"/>
      <c r="X315" s="15"/>
      <c r="Y315" s="51" t="s">
        <v>133</v>
      </c>
      <c r="Z315" s="51">
        <v>1.6416402816772473</v>
      </c>
      <c r="AA315" s="51">
        <v>1.6416402816772473</v>
      </c>
      <c r="AB315" s="51">
        <v>8.0409440994262695</v>
      </c>
      <c r="AC315" s="51">
        <v>4</v>
      </c>
      <c r="AD315" s="51" t="s">
        <v>134</v>
      </c>
      <c r="AE315" s="51" t="s">
        <v>32</v>
      </c>
      <c r="AF315" s="51">
        <v>2</v>
      </c>
      <c r="AG315" s="51">
        <v>4.8119211196899414</v>
      </c>
      <c r="AH315" s="51">
        <v>465939.47356461489</v>
      </c>
      <c r="AI315" s="51">
        <v>226593.32475412963</v>
      </c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</row>
    <row r="316" spans="1:134" x14ac:dyDescent="0.2">
      <c r="A316" s="26">
        <f t="shared" si="31"/>
        <v>311</v>
      </c>
      <c r="B316" s="43">
        <v>44</v>
      </c>
      <c r="C316" s="43" t="s">
        <v>100</v>
      </c>
      <c r="D316" s="43" t="s">
        <v>34</v>
      </c>
      <c r="E316" s="43" t="s">
        <v>24</v>
      </c>
      <c r="F316" s="43" t="s">
        <v>25</v>
      </c>
      <c r="G316" s="43" t="s">
        <v>40</v>
      </c>
      <c r="H316" s="43" t="s">
        <v>49</v>
      </c>
      <c r="I316" s="43" t="s">
        <v>61</v>
      </c>
      <c r="J316" s="96">
        <f t="shared" si="35"/>
        <v>1.5</v>
      </c>
      <c r="K316" s="96">
        <f t="shared" si="34"/>
        <v>0</v>
      </c>
      <c r="L316" s="43" t="s">
        <v>28</v>
      </c>
      <c r="M316" s="43" t="s">
        <v>29</v>
      </c>
      <c r="N316" s="43">
        <v>1</v>
      </c>
      <c r="O316" s="43">
        <v>1</v>
      </c>
      <c r="P316" s="43"/>
      <c r="Q316" s="43"/>
      <c r="R316" s="43"/>
      <c r="S316" s="43"/>
      <c r="T316" s="43"/>
      <c r="U316" s="43"/>
      <c r="V316" s="96">
        <f t="shared" si="36"/>
        <v>0</v>
      </c>
      <c r="W316" s="15"/>
      <c r="X316" s="15"/>
      <c r="Y316" s="51" t="s">
        <v>142</v>
      </c>
      <c r="Z316" s="51">
        <v>0.81093453407287575</v>
      </c>
      <c r="AA316" s="51">
        <v>0.81093453407287575</v>
      </c>
      <c r="AB316" s="51">
        <v>2.825160026550293</v>
      </c>
      <c r="AC316" s="51">
        <v>6</v>
      </c>
      <c r="AD316" s="51" t="s">
        <v>143</v>
      </c>
      <c r="AE316" s="51" t="s">
        <v>32</v>
      </c>
      <c r="AF316" s="51">
        <v>2</v>
      </c>
      <c r="AG316" s="51">
        <v>2.1529278755187988</v>
      </c>
      <c r="AH316" s="51">
        <v>466084.94154129876</v>
      </c>
      <c r="AI316" s="51">
        <v>226811.55322148808</v>
      </c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</row>
    <row r="317" spans="1:134" x14ac:dyDescent="0.2">
      <c r="A317" s="26">
        <f t="shared" si="31"/>
        <v>312</v>
      </c>
      <c r="B317" s="43">
        <v>45</v>
      </c>
      <c r="C317" s="43" t="s">
        <v>100</v>
      </c>
      <c r="D317" s="43" t="s">
        <v>34</v>
      </c>
      <c r="E317" s="43" t="s">
        <v>24</v>
      </c>
      <c r="F317" s="43" t="s">
        <v>25</v>
      </c>
      <c r="G317" s="43" t="s">
        <v>44</v>
      </c>
      <c r="H317" s="43" t="s">
        <v>49</v>
      </c>
      <c r="I317" s="43" t="s">
        <v>61</v>
      </c>
      <c r="J317" s="96">
        <f t="shared" si="35"/>
        <v>1.5</v>
      </c>
      <c r="K317" s="96">
        <f t="shared" si="34"/>
        <v>0</v>
      </c>
      <c r="L317" s="43" t="s">
        <v>28</v>
      </c>
      <c r="M317" s="43" t="s">
        <v>29</v>
      </c>
      <c r="N317" s="43">
        <v>1</v>
      </c>
      <c r="O317" s="43">
        <v>1</v>
      </c>
      <c r="P317" s="43"/>
      <c r="Q317" s="43"/>
      <c r="R317" s="43"/>
      <c r="S317" s="43"/>
      <c r="T317" s="43"/>
      <c r="U317" s="43"/>
      <c r="V317" s="96">
        <f t="shared" si="36"/>
        <v>0</v>
      </c>
      <c r="W317" s="15"/>
      <c r="X317" s="15"/>
      <c r="Y317" s="51" t="s">
        <v>144</v>
      </c>
      <c r="Z317" s="51">
        <v>0.85408291339874265</v>
      </c>
      <c r="AA317" s="51">
        <v>0.85408291339874265</v>
      </c>
      <c r="AB317" s="51">
        <v>2.7526223659515381</v>
      </c>
      <c r="AC317" s="51">
        <v>6</v>
      </c>
      <c r="AD317" s="51" t="s">
        <v>145</v>
      </c>
      <c r="AE317" s="51" t="s">
        <v>32</v>
      </c>
      <c r="AF317" s="51">
        <v>2</v>
      </c>
      <c r="AG317" s="51">
        <v>2.0828473567962646</v>
      </c>
      <c r="AH317" s="51">
        <v>466567.34455188783</v>
      </c>
      <c r="AI317" s="51">
        <v>227888.29492531341</v>
      </c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</row>
    <row r="318" spans="1:134" s="1" customFormat="1" x14ac:dyDescent="0.2">
      <c r="A318" s="26">
        <f t="shared" si="31"/>
        <v>313</v>
      </c>
      <c r="B318" s="43">
        <v>50</v>
      </c>
      <c r="C318" s="43" t="s">
        <v>100</v>
      </c>
      <c r="D318" s="43" t="s">
        <v>34</v>
      </c>
      <c r="E318" s="43" t="s">
        <v>24</v>
      </c>
      <c r="F318" s="43" t="s">
        <v>25</v>
      </c>
      <c r="G318" s="43" t="s">
        <v>58</v>
      </c>
      <c r="H318" s="43" t="s">
        <v>49</v>
      </c>
      <c r="I318" s="43" t="s">
        <v>61</v>
      </c>
      <c r="J318" s="96">
        <f t="shared" si="35"/>
        <v>1.5</v>
      </c>
      <c r="K318" s="96">
        <f t="shared" si="34"/>
        <v>0</v>
      </c>
      <c r="L318" s="43" t="s">
        <v>28</v>
      </c>
      <c r="M318" s="43" t="s">
        <v>29</v>
      </c>
      <c r="N318" s="43">
        <v>1</v>
      </c>
      <c r="O318" s="43">
        <v>1</v>
      </c>
      <c r="P318" s="43"/>
      <c r="Q318" s="43"/>
      <c r="R318" s="43"/>
      <c r="S318" s="43"/>
      <c r="T318" s="43"/>
      <c r="U318" s="43"/>
      <c r="V318" s="96">
        <f t="shared" si="36"/>
        <v>0</v>
      </c>
      <c r="W318" s="15"/>
      <c r="X318" s="15"/>
      <c r="Y318" s="51" t="s">
        <v>155</v>
      </c>
      <c r="Z318" s="51">
        <v>0.6050790500640868</v>
      </c>
      <c r="AA318" s="51">
        <v>0.6050790500640868</v>
      </c>
      <c r="AB318" s="51">
        <v>2.3076419830322266</v>
      </c>
      <c r="AC318" s="51">
        <v>5</v>
      </c>
      <c r="AD318" s="51" t="s">
        <v>156</v>
      </c>
      <c r="AE318" s="51" t="s">
        <v>32</v>
      </c>
      <c r="AF318" s="51">
        <v>2</v>
      </c>
      <c r="AG318" s="51">
        <v>1.2010364532470703</v>
      </c>
      <c r="AH318" s="51">
        <v>466578.74891531916</v>
      </c>
      <c r="AI318" s="51">
        <v>228374.67955870897</v>
      </c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</row>
    <row r="319" spans="1:134" s="1" customFormat="1" x14ac:dyDescent="0.2">
      <c r="A319" s="26">
        <f t="shared" si="31"/>
        <v>314</v>
      </c>
      <c r="B319" s="43">
        <v>53</v>
      </c>
      <c r="C319" s="43" t="s">
        <v>100</v>
      </c>
      <c r="D319" s="43" t="s">
        <v>34</v>
      </c>
      <c r="E319" s="43" t="s">
        <v>24</v>
      </c>
      <c r="F319" s="43" t="s">
        <v>25</v>
      </c>
      <c r="G319" s="43" t="s">
        <v>58</v>
      </c>
      <c r="H319" s="43" t="s">
        <v>49</v>
      </c>
      <c r="I319" s="43" t="s">
        <v>61</v>
      </c>
      <c r="J319" s="96">
        <f t="shared" si="35"/>
        <v>1.5</v>
      </c>
      <c r="K319" s="96">
        <f t="shared" si="34"/>
        <v>0</v>
      </c>
      <c r="L319" s="43" t="s">
        <v>28</v>
      </c>
      <c r="M319" s="43" t="s">
        <v>29</v>
      </c>
      <c r="N319" s="43">
        <v>1</v>
      </c>
      <c r="O319" s="43">
        <v>1</v>
      </c>
      <c r="P319" s="43"/>
      <c r="Q319" s="43"/>
      <c r="R319" s="43"/>
      <c r="S319" s="43"/>
      <c r="T319" s="43"/>
      <c r="U319" s="43"/>
      <c r="V319" s="96">
        <f t="shared" si="36"/>
        <v>0</v>
      </c>
      <c r="W319" s="15"/>
      <c r="X319" s="15"/>
      <c r="Y319" s="51" t="s">
        <v>161</v>
      </c>
      <c r="Z319" s="51">
        <v>2.6583569581190098</v>
      </c>
      <c r="AA319" s="51">
        <v>2.6583569581190098</v>
      </c>
      <c r="AB319" s="51">
        <v>3.6303393840789795</v>
      </c>
      <c r="AC319" s="51">
        <v>5</v>
      </c>
      <c r="AD319" s="51" t="s">
        <v>162</v>
      </c>
      <c r="AE319" s="51" t="s">
        <v>32</v>
      </c>
      <c r="AF319" s="51">
        <v>2</v>
      </c>
      <c r="AG319" s="51">
        <v>2.2243177890777588</v>
      </c>
      <c r="AH319" s="51">
        <v>466555.45258307271</v>
      </c>
      <c r="AI319" s="51">
        <v>229058.89155848615</v>
      </c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</row>
    <row r="320" spans="1:134" x14ac:dyDescent="0.2">
      <c r="A320" s="26">
        <f t="shared" si="31"/>
        <v>315</v>
      </c>
      <c r="B320" s="43">
        <v>55</v>
      </c>
      <c r="C320" s="43" t="s">
        <v>100</v>
      </c>
      <c r="D320" s="43" t="s">
        <v>34</v>
      </c>
      <c r="E320" s="43" t="s">
        <v>24</v>
      </c>
      <c r="F320" s="43" t="s">
        <v>25</v>
      </c>
      <c r="G320" s="43" t="s">
        <v>58</v>
      </c>
      <c r="H320" s="43" t="s">
        <v>49</v>
      </c>
      <c r="I320" s="43" t="s">
        <v>61</v>
      </c>
      <c r="J320" s="96">
        <f t="shared" si="35"/>
        <v>1.5</v>
      </c>
      <c r="K320" s="96">
        <f t="shared" si="34"/>
        <v>0</v>
      </c>
      <c r="L320" s="43" t="s">
        <v>28</v>
      </c>
      <c r="M320" s="43" t="s">
        <v>29</v>
      </c>
      <c r="N320" s="43">
        <v>1</v>
      </c>
      <c r="O320" s="43">
        <v>1</v>
      </c>
      <c r="P320" s="43"/>
      <c r="Q320" s="43"/>
      <c r="R320" s="43"/>
      <c r="S320" s="43"/>
      <c r="T320" s="43"/>
      <c r="U320" s="43"/>
      <c r="V320" s="96">
        <f t="shared" si="36"/>
        <v>0</v>
      </c>
      <c r="W320" s="15"/>
      <c r="X320" s="15"/>
      <c r="Y320" s="51" t="s">
        <v>165</v>
      </c>
      <c r="Z320" s="51">
        <v>0.52405010223388671</v>
      </c>
      <c r="AA320" s="51">
        <v>0.52405010223388671</v>
      </c>
      <c r="AB320" s="51">
        <v>2.0927832126617432</v>
      </c>
      <c r="AC320" s="51">
        <v>7</v>
      </c>
      <c r="AD320" s="51" t="s">
        <v>166</v>
      </c>
      <c r="AE320" s="51" t="s">
        <v>32</v>
      </c>
      <c r="AF320" s="51">
        <v>2</v>
      </c>
      <c r="AG320" s="51">
        <v>1.3963165283203125</v>
      </c>
      <c r="AH320" s="51">
        <v>466568.95741636911</v>
      </c>
      <c r="AI320" s="51">
        <v>229056.27499181929</v>
      </c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</row>
    <row r="321" spans="1:134" x14ac:dyDescent="0.2">
      <c r="A321" s="26">
        <f t="shared" si="31"/>
        <v>316</v>
      </c>
      <c r="B321" s="43">
        <v>57</v>
      </c>
      <c r="C321" s="43" t="s">
        <v>100</v>
      </c>
      <c r="D321" s="43" t="s">
        <v>34</v>
      </c>
      <c r="E321" s="43" t="s">
        <v>24</v>
      </c>
      <c r="F321" s="43" t="s">
        <v>25</v>
      </c>
      <c r="G321" s="43" t="s">
        <v>44</v>
      </c>
      <c r="H321" s="43" t="s">
        <v>49</v>
      </c>
      <c r="I321" s="43" t="s">
        <v>61</v>
      </c>
      <c r="J321" s="96">
        <f t="shared" si="35"/>
        <v>1.5</v>
      </c>
      <c r="K321" s="96">
        <f t="shared" si="34"/>
        <v>0</v>
      </c>
      <c r="L321" s="43" t="s">
        <v>28</v>
      </c>
      <c r="M321" s="43" t="s">
        <v>29</v>
      </c>
      <c r="N321" s="43">
        <v>1</v>
      </c>
      <c r="O321" s="43">
        <v>1</v>
      </c>
      <c r="P321" s="43"/>
      <c r="Q321" s="43"/>
      <c r="R321" s="43"/>
      <c r="S321" s="43"/>
      <c r="T321" s="43"/>
      <c r="U321" s="43"/>
      <c r="V321" s="96">
        <f t="shared" si="36"/>
        <v>0</v>
      </c>
      <c r="W321" s="15"/>
      <c r="X321" s="15"/>
      <c r="Y321" s="51" t="s">
        <v>169</v>
      </c>
      <c r="Z321" s="51">
        <v>0.90230415007823428</v>
      </c>
      <c r="AA321" s="51">
        <v>0.90230415007823428</v>
      </c>
      <c r="AB321" s="51">
        <v>7.0361795425415039</v>
      </c>
      <c r="AC321" s="51">
        <v>5</v>
      </c>
      <c r="AD321" s="51" t="s">
        <v>170</v>
      </c>
      <c r="AE321" s="51" t="s">
        <v>32</v>
      </c>
      <c r="AF321" s="51">
        <v>2</v>
      </c>
      <c r="AG321" s="51">
        <v>5.4386067390441895</v>
      </c>
      <c r="AH321" s="51">
        <v>467171.37959972199</v>
      </c>
      <c r="AI321" s="51">
        <v>229078.40196490244</v>
      </c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</row>
    <row r="322" spans="1:134" s="1" customFormat="1" x14ac:dyDescent="0.2">
      <c r="A322" s="26">
        <f t="shared" si="31"/>
        <v>317</v>
      </c>
      <c r="B322" s="43">
        <v>58</v>
      </c>
      <c r="C322" s="43" t="s">
        <v>100</v>
      </c>
      <c r="D322" s="43" t="s">
        <v>34</v>
      </c>
      <c r="E322" s="43" t="s">
        <v>24</v>
      </c>
      <c r="F322" s="43" t="s">
        <v>25</v>
      </c>
      <c r="G322" s="43" t="s">
        <v>40</v>
      </c>
      <c r="H322" s="43" t="s">
        <v>49</v>
      </c>
      <c r="I322" s="43" t="s">
        <v>61</v>
      </c>
      <c r="J322" s="96">
        <f t="shared" si="35"/>
        <v>1.5</v>
      </c>
      <c r="K322" s="96">
        <f t="shared" si="34"/>
        <v>0</v>
      </c>
      <c r="L322" s="43" t="s">
        <v>28</v>
      </c>
      <c r="M322" s="43" t="s">
        <v>29</v>
      </c>
      <c r="N322" s="43">
        <v>1</v>
      </c>
      <c r="O322" s="43">
        <v>1</v>
      </c>
      <c r="P322" s="43"/>
      <c r="Q322" s="43"/>
      <c r="R322" s="43"/>
      <c r="S322" s="43"/>
      <c r="T322" s="43"/>
      <c r="U322" s="43"/>
      <c r="V322" s="96">
        <f t="shared" si="36"/>
        <v>0</v>
      </c>
      <c r="W322" s="15"/>
      <c r="X322" s="15"/>
      <c r="Y322" s="51" t="s">
        <v>171</v>
      </c>
      <c r="Z322" s="51">
        <v>0.68502939224243131</v>
      </c>
      <c r="AA322" s="51">
        <v>0.68502939224243131</v>
      </c>
      <c r="AB322" s="51">
        <v>4.1302404403686523</v>
      </c>
      <c r="AC322" s="51">
        <v>5</v>
      </c>
      <c r="AD322" s="51" t="s">
        <v>172</v>
      </c>
      <c r="AE322" s="51" t="s">
        <v>32</v>
      </c>
      <c r="AF322" s="51">
        <v>2</v>
      </c>
      <c r="AG322" s="51">
        <v>2.6345946788787842</v>
      </c>
      <c r="AH322" s="51">
        <v>467167.62253899331</v>
      </c>
      <c r="AI322" s="51">
        <v>229053.31727424878</v>
      </c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</row>
    <row r="323" spans="1:134" x14ac:dyDescent="0.2">
      <c r="A323" s="26">
        <f t="shared" si="31"/>
        <v>318</v>
      </c>
      <c r="B323" s="43">
        <v>63</v>
      </c>
      <c r="C323" s="43" t="s">
        <v>100</v>
      </c>
      <c r="D323" s="43" t="s">
        <v>34</v>
      </c>
      <c r="E323" s="43" t="s">
        <v>24</v>
      </c>
      <c r="F323" s="43" t="s">
        <v>25</v>
      </c>
      <c r="G323" s="43" t="s">
        <v>40</v>
      </c>
      <c r="H323" s="43" t="s">
        <v>49</v>
      </c>
      <c r="I323" s="43" t="s">
        <v>61</v>
      </c>
      <c r="J323" s="96">
        <f t="shared" si="35"/>
        <v>1.5</v>
      </c>
      <c r="K323" s="96">
        <f t="shared" si="34"/>
        <v>0</v>
      </c>
      <c r="L323" s="43" t="s">
        <v>28</v>
      </c>
      <c r="M323" s="43" t="s">
        <v>29</v>
      </c>
      <c r="N323" s="43">
        <v>1</v>
      </c>
      <c r="O323" s="43">
        <v>1</v>
      </c>
      <c r="P323" s="43"/>
      <c r="Q323" s="43"/>
      <c r="R323" s="43"/>
      <c r="S323" s="43"/>
      <c r="T323" s="43"/>
      <c r="U323" s="43"/>
      <c r="V323" s="96">
        <f t="shared" si="36"/>
        <v>0</v>
      </c>
      <c r="W323" s="15"/>
      <c r="X323" s="15"/>
      <c r="Y323" s="51" t="s">
        <v>181</v>
      </c>
      <c r="Z323" s="51">
        <v>0.50505607366561889</v>
      </c>
      <c r="AA323" s="51">
        <v>0.50505607366561889</v>
      </c>
      <c r="AB323" s="51">
        <v>3.5920813083648682</v>
      </c>
      <c r="AC323" s="51">
        <v>5</v>
      </c>
      <c r="AD323" s="51" t="s">
        <v>182</v>
      </c>
      <c r="AE323" s="51" t="s">
        <v>32</v>
      </c>
      <c r="AF323" s="51">
        <v>2</v>
      </c>
      <c r="AG323" s="51">
        <v>1.6071524620056152</v>
      </c>
      <c r="AH323" s="51">
        <v>466688.68677078682</v>
      </c>
      <c r="AI323" s="51">
        <v>228260.10404633265</v>
      </c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</row>
    <row r="324" spans="1:134" s="1" customFormat="1" x14ac:dyDescent="0.2">
      <c r="A324" s="26">
        <f t="shared" si="31"/>
        <v>319</v>
      </c>
      <c r="B324" s="43">
        <v>184</v>
      </c>
      <c r="C324" s="43" t="s">
        <v>100</v>
      </c>
      <c r="D324" s="43" t="s">
        <v>34</v>
      </c>
      <c r="E324" s="43" t="s">
        <v>24</v>
      </c>
      <c r="F324" s="43" t="s">
        <v>25</v>
      </c>
      <c r="G324" s="43" t="s">
        <v>40</v>
      </c>
      <c r="H324" s="43" t="s">
        <v>49</v>
      </c>
      <c r="I324" s="43" t="s">
        <v>61</v>
      </c>
      <c r="J324" s="96">
        <f t="shared" si="35"/>
        <v>1.5</v>
      </c>
      <c r="K324" s="96">
        <f t="shared" si="34"/>
        <v>0</v>
      </c>
      <c r="L324" s="43" t="s">
        <v>28</v>
      </c>
      <c r="M324" s="43" t="s">
        <v>29</v>
      </c>
      <c r="N324" s="43">
        <v>1</v>
      </c>
      <c r="O324" s="43">
        <v>1</v>
      </c>
      <c r="P324" s="43"/>
      <c r="Q324" s="43"/>
      <c r="R324" s="43"/>
      <c r="S324" s="43"/>
      <c r="T324" s="43"/>
      <c r="U324" s="43"/>
      <c r="V324" s="96">
        <f t="shared" si="36"/>
        <v>0</v>
      </c>
      <c r="W324" s="15"/>
      <c r="X324" s="15"/>
      <c r="Y324" s="51" t="s">
        <v>438</v>
      </c>
      <c r="Z324" s="51">
        <v>0.47480736502354259</v>
      </c>
      <c r="AA324" s="51">
        <v>0.47480736502354259</v>
      </c>
      <c r="AB324" s="51">
        <v>2.8624477386474609</v>
      </c>
      <c r="AC324" s="51">
        <v>7</v>
      </c>
      <c r="AD324" s="51" t="s">
        <v>439</v>
      </c>
      <c r="AE324" s="51" t="s">
        <v>254</v>
      </c>
      <c r="AF324" s="51">
        <v>2</v>
      </c>
      <c r="AG324" s="51">
        <v>1.7021510601043701</v>
      </c>
      <c r="AH324" s="51">
        <v>491409.8405819136</v>
      </c>
      <c r="AI324" s="51">
        <v>230407.28332146726</v>
      </c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</row>
    <row r="325" spans="1:134" x14ac:dyDescent="0.2">
      <c r="A325" s="26">
        <f t="shared" si="31"/>
        <v>320</v>
      </c>
      <c r="B325" s="43">
        <v>185</v>
      </c>
      <c r="C325" s="43" t="s">
        <v>100</v>
      </c>
      <c r="D325" s="43" t="s">
        <v>34</v>
      </c>
      <c r="E325" s="43" t="s">
        <v>24</v>
      </c>
      <c r="F325" s="43" t="s">
        <v>25</v>
      </c>
      <c r="G325" s="43" t="s">
        <v>58</v>
      </c>
      <c r="H325" s="43" t="s">
        <v>49</v>
      </c>
      <c r="I325" s="43" t="s">
        <v>61</v>
      </c>
      <c r="J325" s="96">
        <f t="shared" si="35"/>
        <v>1.5</v>
      </c>
      <c r="K325" s="96">
        <f t="shared" si="34"/>
        <v>0</v>
      </c>
      <c r="L325" s="43" t="s">
        <v>28</v>
      </c>
      <c r="M325" s="43" t="s">
        <v>29</v>
      </c>
      <c r="N325" s="43">
        <v>1</v>
      </c>
      <c r="O325" s="43">
        <v>1</v>
      </c>
      <c r="P325" s="43"/>
      <c r="Q325" s="43"/>
      <c r="R325" s="43"/>
      <c r="S325" s="43"/>
      <c r="T325" s="43"/>
      <c r="U325" s="43"/>
      <c r="V325" s="96">
        <f t="shared" si="36"/>
        <v>0</v>
      </c>
      <c r="W325" s="15"/>
      <c r="X325" s="15"/>
      <c r="Y325" s="51" t="s">
        <v>440</v>
      </c>
      <c r="Z325" s="51">
        <v>0.27842803955078121</v>
      </c>
      <c r="AA325" s="51">
        <v>0.27842803955078121</v>
      </c>
      <c r="AB325" s="51">
        <v>2.8848011493682861</v>
      </c>
      <c r="AC325" s="51">
        <v>7</v>
      </c>
      <c r="AD325" s="51" t="s">
        <v>441</v>
      </c>
      <c r="AE325" s="51" t="s">
        <v>254</v>
      </c>
      <c r="AF325" s="51">
        <v>2</v>
      </c>
      <c r="AG325" s="51">
        <v>1.696236252784729</v>
      </c>
      <c r="AH325" s="51">
        <v>491395.92516894802</v>
      </c>
      <c r="AI325" s="51">
        <v>230465.96896062369</v>
      </c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</row>
    <row r="326" spans="1:134" s="1" customFormat="1" x14ac:dyDescent="0.2">
      <c r="A326" s="26">
        <f t="shared" si="31"/>
        <v>321</v>
      </c>
      <c r="B326" s="43">
        <v>186</v>
      </c>
      <c r="C326" s="43" t="s">
        <v>100</v>
      </c>
      <c r="D326" s="43" t="s">
        <v>34</v>
      </c>
      <c r="E326" s="43" t="s">
        <v>24</v>
      </c>
      <c r="F326" s="43" t="s">
        <v>25</v>
      </c>
      <c r="G326" s="43" t="s">
        <v>58</v>
      </c>
      <c r="H326" s="43" t="s">
        <v>49</v>
      </c>
      <c r="I326" s="43" t="s">
        <v>61</v>
      </c>
      <c r="J326" s="96">
        <f t="shared" si="35"/>
        <v>1.5</v>
      </c>
      <c r="K326" s="96">
        <f t="shared" si="34"/>
        <v>0</v>
      </c>
      <c r="L326" s="43" t="s">
        <v>28</v>
      </c>
      <c r="M326" s="43" t="s">
        <v>29</v>
      </c>
      <c r="N326" s="43">
        <v>1</v>
      </c>
      <c r="O326" s="43">
        <v>1</v>
      </c>
      <c r="P326" s="43"/>
      <c r="Q326" s="43"/>
      <c r="R326" s="43"/>
      <c r="S326" s="43"/>
      <c r="T326" s="43"/>
      <c r="U326" s="43"/>
      <c r="V326" s="96">
        <f t="shared" si="36"/>
        <v>0</v>
      </c>
      <c r="W326" s="15"/>
      <c r="X326" s="15"/>
      <c r="Y326" s="51" t="s">
        <v>442</v>
      </c>
      <c r="Z326" s="51">
        <v>0.22384383678436268</v>
      </c>
      <c r="AA326" s="51">
        <v>0.22384383678436268</v>
      </c>
      <c r="AB326" s="51">
        <v>2.9194316864013672</v>
      </c>
      <c r="AC326" s="51">
        <v>7</v>
      </c>
      <c r="AD326" s="51" t="s">
        <v>443</v>
      </c>
      <c r="AE326" s="51" t="s">
        <v>254</v>
      </c>
      <c r="AF326" s="51">
        <v>2</v>
      </c>
      <c r="AG326" s="51">
        <v>1.6878447532653809</v>
      </c>
      <c r="AH326" s="51">
        <v>491546.72896111308</v>
      </c>
      <c r="AI326" s="51">
        <v>230575.13175922714</v>
      </c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</row>
    <row r="327" spans="1:134" x14ac:dyDescent="0.2">
      <c r="A327" s="26">
        <f t="shared" si="31"/>
        <v>322</v>
      </c>
      <c r="B327" s="43">
        <v>187</v>
      </c>
      <c r="C327" s="43" t="s">
        <v>100</v>
      </c>
      <c r="D327" s="43" t="s">
        <v>34</v>
      </c>
      <c r="E327" s="43" t="s">
        <v>24</v>
      </c>
      <c r="F327" s="43" t="s">
        <v>25</v>
      </c>
      <c r="G327" s="43" t="s">
        <v>58</v>
      </c>
      <c r="H327" s="43" t="s">
        <v>49</v>
      </c>
      <c r="I327" s="43" t="s">
        <v>61</v>
      </c>
      <c r="J327" s="96">
        <f t="shared" si="35"/>
        <v>1.5</v>
      </c>
      <c r="K327" s="96">
        <f t="shared" si="34"/>
        <v>0</v>
      </c>
      <c r="L327" s="43" t="s">
        <v>28</v>
      </c>
      <c r="M327" s="43" t="s">
        <v>29</v>
      </c>
      <c r="N327" s="43">
        <v>1</v>
      </c>
      <c r="O327" s="43">
        <v>1</v>
      </c>
      <c r="P327" s="43"/>
      <c r="Q327" s="43"/>
      <c r="R327" s="43"/>
      <c r="S327" s="43"/>
      <c r="T327" s="43"/>
      <c r="U327" s="43"/>
      <c r="V327" s="96">
        <f t="shared" si="36"/>
        <v>0</v>
      </c>
      <c r="W327" s="15"/>
      <c r="X327" s="15"/>
      <c r="Y327" s="51" t="s">
        <v>444</v>
      </c>
      <c r="Z327" s="51">
        <v>0.22177520751953131</v>
      </c>
      <c r="AA327" s="51">
        <v>0.22177520751953131</v>
      </c>
      <c r="AB327" s="51">
        <v>2.9314131736755371</v>
      </c>
      <c r="AC327" s="51">
        <v>7</v>
      </c>
      <c r="AD327" s="51" t="s">
        <v>445</v>
      </c>
      <c r="AE327" s="51" t="s">
        <v>254</v>
      </c>
      <c r="AF327" s="51">
        <v>2</v>
      </c>
      <c r="AG327" s="51">
        <v>1.685124397277832</v>
      </c>
      <c r="AH327" s="51">
        <v>491546.87151772156</v>
      </c>
      <c r="AI327" s="51">
        <v>230575.66089719356</v>
      </c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</row>
    <row r="328" spans="1:134" x14ac:dyDescent="0.2">
      <c r="A328" s="26">
        <f t="shared" si="31"/>
        <v>323</v>
      </c>
      <c r="B328" s="43">
        <v>188</v>
      </c>
      <c r="C328" s="43" t="s">
        <v>100</v>
      </c>
      <c r="D328" s="43" t="s">
        <v>34</v>
      </c>
      <c r="E328" s="43" t="s">
        <v>24</v>
      </c>
      <c r="F328" s="43" t="s">
        <v>25</v>
      </c>
      <c r="G328" s="43" t="s">
        <v>58</v>
      </c>
      <c r="H328" s="43" t="s">
        <v>49</v>
      </c>
      <c r="I328" s="43" t="s">
        <v>61</v>
      </c>
      <c r="J328" s="96">
        <f t="shared" si="35"/>
        <v>1.5</v>
      </c>
      <c r="K328" s="96">
        <f t="shared" si="34"/>
        <v>0</v>
      </c>
      <c r="L328" s="43" t="s">
        <v>28</v>
      </c>
      <c r="M328" s="43" t="s">
        <v>29</v>
      </c>
      <c r="N328" s="43">
        <v>1</v>
      </c>
      <c r="O328" s="43">
        <v>1</v>
      </c>
      <c r="P328" s="43"/>
      <c r="Q328" s="43"/>
      <c r="R328" s="43"/>
      <c r="S328" s="43"/>
      <c r="T328" s="43"/>
      <c r="U328" s="43"/>
      <c r="V328" s="96">
        <f t="shared" si="36"/>
        <v>0</v>
      </c>
      <c r="W328" s="15"/>
      <c r="X328" s="15"/>
      <c r="Y328" s="51" t="s">
        <v>446</v>
      </c>
      <c r="Z328" s="51">
        <v>0.22720838904380797</v>
      </c>
      <c r="AA328" s="51">
        <v>0.22720838904380797</v>
      </c>
      <c r="AB328" s="51">
        <v>2.3103563785552979</v>
      </c>
      <c r="AC328" s="51">
        <v>8</v>
      </c>
      <c r="AD328" s="51" t="s">
        <v>447</v>
      </c>
      <c r="AE328" s="51" t="s">
        <v>254</v>
      </c>
      <c r="AF328" s="51">
        <v>2</v>
      </c>
      <c r="AG328" s="51">
        <v>1.364693284034729</v>
      </c>
      <c r="AH328" s="51">
        <v>491751.94147971895</v>
      </c>
      <c r="AI328" s="51">
        <v>230782.90093696909</v>
      </c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</row>
    <row r="329" spans="1:134" x14ac:dyDescent="0.2">
      <c r="A329" s="26">
        <f t="shared" si="31"/>
        <v>324</v>
      </c>
      <c r="B329" s="43">
        <v>189</v>
      </c>
      <c r="C329" s="43" t="s">
        <v>100</v>
      </c>
      <c r="D329" s="43" t="s">
        <v>34</v>
      </c>
      <c r="E329" s="43" t="s">
        <v>24</v>
      </c>
      <c r="F329" s="43" t="s">
        <v>25</v>
      </c>
      <c r="G329" s="43" t="s">
        <v>58</v>
      </c>
      <c r="H329" s="43" t="s">
        <v>49</v>
      </c>
      <c r="I329" s="43" t="s">
        <v>61</v>
      </c>
      <c r="J329" s="96">
        <f t="shared" si="35"/>
        <v>1.5</v>
      </c>
      <c r="K329" s="96">
        <f t="shared" si="34"/>
        <v>0</v>
      </c>
      <c r="L329" s="43" t="s">
        <v>28</v>
      </c>
      <c r="M329" s="43" t="s">
        <v>29</v>
      </c>
      <c r="N329" s="43">
        <v>1</v>
      </c>
      <c r="O329" s="43">
        <v>1</v>
      </c>
      <c r="P329" s="43"/>
      <c r="Q329" s="43"/>
      <c r="R329" s="43"/>
      <c r="S329" s="43"/>
      <c r="T329" s="43"/>
      <c r="U329" s="43"/>
      <c r="V329" s="96">
        <f t="shared" si="36"/>
        <v>0</v>
      </c>
      <c r="W329" s="15"/>
      <c r="X329" s="15"/>
      <c r="Y329" s="51" t="s">
        <v>448</v>
      </c>
      <c r="Z329" s="51">
        <v>0.23465022563934326</v>
      </c>
      <c r="AA329" s="51">
        <v>0.23465022563934326</v>
      </c>
      <c r="AB329" s="51">
        <v>2.3155841827392578</v>
      </c>
      <c r="AC329" s="51">
        <v>8</v>
      </c>
      <c r="AD329" s="51" t="s">
        <v>449</v>
      </c>
      <c r="AE329" s="51" t="s">
        <v>254</v>
      </c>
      <c r="AF329" s="51">
        <v>2</v>
      </c>
      <c r="AG329" s="51">
        <v>1.3544512987136841</v>
      </c>
      <c r="AH329" s="51">
        <v>491752.25991504989</v>
      </c>
      <c r="AI329" s="51">
        <v>230782.29010499906</v>
      </c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</row>
    <row r="330" spans="1:134" s="1" customFormat="1" x14ac:dyDescent="0.2">
      <c r="A330" s="26">
        <f t="shared" si="31"/>
        <v>325</v>
      </c>
      <c r="B330" s="43">
        <v>333</v>
      </c>
      <c r="C330" s="43" t="s">
        <v>100</v>
      </c>
      <c r="D330" s="43" t="s">
        <v>34</v>
      </c>
      <c r="E330" s="43" t="s">
        <v>24</v>
      </c>
      <c r="F330" s="43" t="s">
        <v>25</v>
      </c>
      <c r="G330" s="43" t="s">
        <v>40</v>
      </c>
      <c r="H330" s="43" t="s">
        <v>61</v>
      </c>
      <c r="I330" s="43" t="s">
        <v>61</v>
      </c>
      <c r="J330" s="96">
        <f t="shared" si="35"/>
        <v>1</v>
      </c>
      <c r="K330" s="96">
        <f t="shared" si="34"/>
        <v>0</v>
      </c>
      <c r="L330" s="43" t="s">
        <v>28</v>
      </c>
      <c r="M330" s="43" t="s">
        <v>29</v>
      </c>
      <c r="N330" s="43">
        <v>1</v>
      </c>
      <c r="O330" s="43">
        <v>1</v>
      </c>
      <c r="P330" s="43"/>
      <c r="Q330" s="43"/>
      <c r="R330" s="43"/>
      <c r="S330" s="43"/>
      <c r="T330" s="43"/>
      <c r="U330" s="43"/>
      <c r="V330" s="96">
        <f t="shared" si="36"/>
        <v>0</v>
      </c>
      <c r="W330" s="15"/>
      <c r="X330" s="15"/>
      <c r="Y330" s="51" t="s">
        <v>706</v>
      </c>
      <c r="Z330" s="51">
        <v>0.14228479146957401</v>
      </c>
      <c r="AA330" s="51">
        <v>0.14228479146957401</v>
      </c>
      <c r="AB330" s="51">
        <v>4.8509006500244141</v>
      </c>
      <c r="AC330" s="51">
        <v>5</v>
      </c>
      <c r="AD330" s="51" t="s">
        <v>707</v>
      </c>
      <c r="AE330" s="51" t="s">
        <v>568</v>
      </c>
      <c r="AF330" s="51">
        <v>2</v>
      </c>
      <c r="AG330" s="51">
        <v>2.8197102546691895</v>
      </c>
      <c r="AH330" s="51">
        <v>479347.30754974973</v>
      </c>
      <c r="AI330" s="51">
        <v>217879.67163865478</v>
      </c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</row>
    <row r="331" spans="1:134" x14ac:dyDescent="0.2">
      <c r="A331" s="26">
        <f t="shared" si="31"/>
        <v>326</v>
      </c>
      <c r="B331" s="43">
        <v>349</v>
      </c>
      <c r="C331" s="43" t="s">
        <v>22</v>
      </c>
      <c r="D331" s="43" t="s">
        <v>34</v>
      </c>
      <c r="E331" s="43" t="s">
        <v>24</v>
      </c>
      <c r="F331" s="43" t="s">
        <v>25</v>
      </c>
      <c r="G331" s="43" t="s">
        <v>58</v>
      </c>
      <c r="H331" s="43" t="s">
        <v>27</v>
      </c>
      <c r="I331" s="43" t="s">
        <v>27</v>
      </c>
      <c r="J331" s="96">
        <f t="shared" si="35"/>
        <v>6.25</v>
      </c>
      <c r="K331" s="96">
        <f t="shared" si="34"/>
        <v>0</v>
      </c>
      <c r="L331" s="43" t="s">
        <v>28</v>
      </c>
      <c r="M331" s="43" t="s">
        <v>29</v>
      </c>
      <c r="N331" s="43">
        <v>1</v>
      </c>
      <c r="O331" s="43">
        <v>1</v>
      </c>
      <c r="P331" s="43"/>
      <c r="Q331" s="43"/>
      <c r="R331" s="43"/>
      <c r="S331" s="43"/>
      <c r="T331" s="43"/>
      <c r="U331" s="43"/>
      <c r="V331" s="96">
        <f t="shared" si="36"/>
        <v>0</v>
      </c>
      <c r="W331" s="15"/>
      <c r="X331" s="15"/>
      <c r="Y331" s="51" t="s">
        <v>737</v>
      </c>
      <c r="Z331" s="51">
        <v>0.42776864767074602</v>
      </c>
      <c r="AA331" s="51">
        <v>0.42776864767074602</v>
      </c>
      <c r="AB331" s="51">
        <v>3.0159542560577393</v>
      </c>
      <c r="AC331" s="51">
        <v>5</v>
      </c>
      <c r="AD331" s="51" t="s">
        <v>738</v>
      </c>
      <c r="AE331" s="51" t="s">
        <v>568</v>
      </c>
      <c r="AF331" s="51">
        <v>2</v>
      </c>
      <c r="AG331" s="51">
        <v>1.7872294187545776</v>
      </c>
      <c r="AH331" s="51">
        <v>486989.23023591255</v>
      </c>
      <c r="AI331" s="51">
        <v>208955.81448941567</v>
      </c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</row>
    <row r="332" spans="1:134" x14ac:dyDescent="0.2">
      <c r="A332" s="26">
        <f t="shared" si="31"/>
        <v>327</v>
      </c>
      <c r="B332" s="43">
        <v>389</v>
      </c>
      <c r="C332" s="43" t="s">
        <v>22</v>
      </c>
      <c r="D332" s="43" t="s">
        <v>34</v>
      </c>
      <c r="E332" s="43" t="s">
        <v>24</v>
      </c>
      <c r="F332" s="43" t="s">
        <v>25</v>
      </c>
      <c r="G332" s="43" t="s">
        <v>58</v>
      </c>
      <c r="H332" s="43" t="s">
        <v>27</v>
      </c>
      <c r="I332" s="43" t="s">
        <v>27</v>
      </c>
      <c r="J332" s="96">
        <f t="shared" si="35"/>
        <v>6.25</v>
      </c>
      <c r="K332" s="96">
        <f t="shared" si="34"/>
        <v>0</v>
      </c>
      <c r="L332" s="43" t="s">
        <v>28</v>
      </c>
      <c r="M332" s="43" t="s">
        <v>29</v>
      </c>
      <c r="N332" s="43">
        <v>1</v>
      </c>
      <c r="O332" s="43">
        <v>1</v>
      </c>
      <c r="P332" s="43"/>
      <c r="Q332" s="43"/>
      <c r="R332" s="43"/>
      <c r="S332" s="43"/>
      <c r="T332" s="43"/>
      <c r="U332" s="43"/>
      <c r="V332" s="96">
        <f t="shared" si="36"/>
        <v>0</v>
      </c>
      <c r="W332" s="15"/>
      <c r="X332" s="15"/>
      <c r="Y332" s="51" t="s">
        <v>810</v>
      </c>
      <c r="Z332" s="51">
        <v>0.94604018211364738</v>
      </c>
      <c r="AA332" s="51">
        <v>0.94604018211364738</v>
      </c>
      <c r="AB332" s="51">
        <v>3.0511188507080078</v>
      </c>
      <c r="AC332" s="51">
        <v>6</v>
      </c>
      <c r="AD332" s="51" t="s">
        <v>811</v>
      </c>
      <c r="AE332" s="51" t="s">
        <v>799</v>
      </c>
      <c r="AF332" s="51">
        <v>2</v>
      </c>
      <c r="AG332" s="51">
        <v>2.0162830352783203</v>
      </c>
      <c r="AH332" s="51">
        <v>480374.3486736684</v>
      </c>
      <c r="AI332" s="51">
        <v>209822.05679836738</v>
      </c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</row>
    <row r="333" spans="1:134" x14ac:dyDescent="0.2">
      <c r="A333" s="26">
        <f t="shared" si="31"/>
        <v>328</v>
      </c>
      <c r="B333" s="43">
        <v>271</v>
      </c>
      <c r="C333" s="43" t="s">
        <v>276</v>
      </c>
      <c r="D333" s="43" t="s">
        <v>34</v>
      </c>
      <c r="E333" s="43" t="s">
        <v>24</v>
      </c>
      <c r="F333" s="43" t="s">
        <v>25</v>
      </c>
      <c r="G333" s="43" t="s">
        <v>40</v>
      </c>
      <c r="H333" s="43" t="s">
        <v>36</v>
      </c>
      <c r="I333" s="43" t="s">
        <v>277</v>
      </c>
      <c r="J333" s="96">
        <f t="shared" si="35"/>
        <v>8</v>
      </c>
      <c r="K333" s="96">
        <f t="shared" si="34"/>
        <v>0</v>
      </c>
      <c r="L333" s="43" t="s">
        <v>28</v>
      </c>
      <c r="M333" s="43" t="s">
        <v>29</v>
      </c>
      <c r="N333" s="43">
        <v>2</v>
      </c>
      <c r="O333" s="43">
        <v>1</v>
      </c>
      <c r="P333" s="43"/>
      <c r="Q333" s="43"/>
      <c r="R333" s="43"/>
      <c r="S333" s="43"/>
      <c r="T333" s="43"/>
      <c r="U333" s="43"/>
      <c r="V333" s="96">
        <f t="shared" si="36"/>
        <v>0</v>
      </c>
      <c r="W333" s="15"/>
      <c r="X333" s="15"/>
      <c r="Y333" s="51" t="s">
        <v>603</v>
      </c>
      <c r="Z333" s="51">
        <v>0.68329940795898469</v>
      </c>
      <c r="AA333" s="51">
        <v>0.68329940795898469</v>
      </c>
      <c r="AB333" s="51">
        <v>5.4075860977172852</v>
      </c>
      <c r="AC333" s="51">
        <v>5</v>
      </c>
      <c r="AD333" s="51" t="s">
        <v>312</v>
      </c>
      <c r="AE333" s="51" t="s">
        <v>568</v>
      </c>
      <c r="AF333" s="51">
        <v>2</v>
      </c>
      <c r="AG333" s="51">
        <v>3.183401346206665</v>
      </c>
      <c r="AH333" s="51">
        <v>483103.1935522884</v>
      </c>
      <c r="AI333" s="51">
        <v>227208.68132912504</v>
      </c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</row>
    <row r="334" spans="1:134" x14ac:dyDescent="0.2">
      <c r="A334" s="26">
        <f t="shared" si="31"/>
        <v>329</v>
      </c>
      <c r="B334" s="43">
        <v>60</v>
      </c>
      <c r="C334" s="43" t="s">
        <v>47</v>
      </c>
      <c r="D334" s="43" t="s">
        <v>39</v>
      </c>
      <c r="E334" s="43" t="s">
        <v>24</v>
      </c>
      <c r="F334" s="43" t="s">
        <v>25</v>
      </c>
      <c r="G334" s="43" t="s">
        <v>40</v>
      </c>
      <c r="H334" s="43" t="s">
        <v>49</v>
      </c>
      <c r="I334" s="43" t="s">
        <v>36</v>
      </c>
      <c r="J334" s="96">
        <f t="shared" si="35"/>
        <v>3</v>
      </c>
      <c r="K334" s="96">
        <f t="shared" ref="K334:K346" si="37">IF(C334="D3-X1",1,0)</f>
        <v>0</v>
      </c>
      <c r="L334" s="43" t="s">
        <v>28</v>
      </c>
      <c r="M334" s="43" t="s">
        <v>29</v>
      </c>
      <c r="N334" s="43">
        <v>1</v>
      </c>
      <c r="O334" s="43">
        <v>1</v>
      </c>
      <c r="P334" s="43"/>
      <c r="Q334" s="43"/>
      <c r="R334" s="43"/>
      <c r="S334" s="43"/>
      <c r="T334" s="43"/>
      <c r="U334" s="43"/>
      <c r="V334" s="96">
        <f t="shared" si="36"/>
        <v>0</v>
      </c>
      <c r="W334" s="15"/>
      <c r="X334" s="15" t="s">
        <v>967</v>
      </c>
      <c r="Y334" s="51" t="s">
        <v>175</v>
      </c>
      <c r="Z334" s="51">
        <v>0.90691806712291467</v>
      </c>
      <c r="AA334" s="51">
        <v>0.90691806712291467</v>
      </c>
      <c r="AB334" s="51">
        <v>4.9411497116088867</v>
      </c>
      <c r="AC334" s="51">
        <v>4</v>
      </c>
      <c r="AD334" s="51" t="s">
        <v>176</v>
      </c>
      <c r="AE334" s="51" t="s">
        <v>32</v>
      </c>
      <c r="AF334" s="51">
        <v>2</v>
      </c>
      <c r="AG334" s="51">
        <v>2.4001564979553223</v>
      </c>
      <c r="AH334" s="51">
        <v>467425.17621759017</v>
      </c>
      <c r="AI334" s="51">
        <v>229029.00576324313</v>
      </c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</row>
    <row r="335" spans="1:134" x14ac:dyDescent="0.2">
      <c r="A335" s="26">
        <f t="shared" si="31"/>
        <v>330</v>
      </c>
      <c r="B335" s="43">
        <v>358</v>
      </c>
      <c r="C335" s="43" t="s">
        <v>408</v>
      </c>
      <c r="D335" s="43" t="s">
        <v>39</v>
      </c>
      <c r="E335" s="43" t="s">
        <v>24</v>
      </c>
      <c r="F335" s="43" t="s">
        <v>25</v>
      </c>
      <c r="G335" s="43" t="s">
        <v>44</v>
      </c>
      <c r="H335" s="43" t="s">
        <v>195</v>
      </c>
      <c r="I335" s="43" t="s">
        <v>195</v>
      </c>
      <c r="J335" s="96">
        <f t="shared" si="35"/>
        <v>9</v>
      </c>
      <c r="K335" s="96">
        <f t="shared" si="37"/>
        <v>0</v>
      </c>
      <c r="L335" s="43" t="s">
        <v>28</v>
      </c>
      <c r="M335" s="43" t="s">
        <v>29</v>
      </c>
      <c r="N335" s="43">
        <v>1</v>
      </c>
      <c r="O335" s="43">
        <v>1</v>
      </c>
      <c r="P335" s="43"/>
      <c r="Q335" s="43"/>
      <c r="R335" s="43"/>
      <c r="S335" s="43"/>
      <c r="T335" s="43"/>
      <c r="U335" s="43"/>
      <c r="V335" s="96">
        <f t="shared" si="36"/>
        <v>0</v>
      </c>
      <c r="W335" s="15"/>
      <c r="X335" s="15"/>
      <c r="Y335" s="51" t="s">
        <v>750</v>
      </c>
      <c r="Z335" s="51">
        <v>0.36489058732986451</v>
      </c>
      <c r="AA335" s="51">
        <v>0.36489058732986451</v>
      </c>
      <c r="AB335" s="51">
        <v>1.9581711292266846</v>
      </c>
      <c r="AC335" s="51">
        <v>9</v>
      </c>
      <c r="AD335" s="51" t="s">
        <v>751</v>
      </c>
      <c r="AE335" s="51" t="s">
        <v>568</v>
      </c>
      <c r="AF335" s="51">
        <v>2</v>
      </c>
      <c r="AG335" s="51">
        <v>1.1983180046081543</v>
      </c>
      <c r="AH335" s="51">
        <v>483011.0512821665</v>
      </c>
      <c r="AI335" s="51">
        <v>206944.92458576176</v>
      </c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</row>
    <row r="336" spans="1:134" x14ac:dyDescent="0.2">
      <c r="A336" s="26">
        <f t="shared" ref="A336:A346" si="38">A335+1</f>
        <v>331</v>
      </c>
      <c r="B336" s="43">
        <v>78</v>
      </c>
      <c r="C336" s="43" t="s">
        <v>192</v>
      </c>
      <c r="D336" s="43" t="s">
        <v>39</v>
      </c>
      <c r="E336" s="43" t="s">
        <v>24</v>
      </c>
      <c r="F336" s="43" t="s">
        <v>25</v>
      </c>
      <c r="G336" s="43" t="s">
        <v>44</v>
      </c>
      <c r="H336" s="43" t="s">
        <v>49</v>
      </c>
      <c r="I336" s="43" t="s">
        <v>36</v>
      </c>
      <c r="J336" s="96">
        <f t="shared" si="35"/>
        <v>3</v>
      </c>
      <c r="K336" s="96">
        <f t="shared" si="37"/>
        <v>0</v>
      </c>
      <c r="L336" s="43" t="s">
        <v>135</v>
      </c>
      <c r="M336" s="43" t="s">
        <v>29</v>
      </c>
      <c r="N336" s="43">
        <v>1</v>
      </c>
      <c r="O336" s="43">
        <v>1</v>
      </c>
      <c r="P336" s="43"/>
      <c r="Q336" s="43"/>
      <c r="R336" s="43"/>
      <c r="S336" s="43"/>
      <c r="T336" s="43"/>
      <c r="U336" s="43"/>
      <c r="V336" s="96">
        <f t="shared" si="36"/>
        <v>0</v>
      </c>
      <c r="W336" s="15"/>
      <c r="X336" s="15"/>
      <c r="Y336" s="51" t="s">
        <v>216</v>
      </c>
      <c r="Z336" s="51">
        <v>0.30095911979675294</v>
      </c>
      <c r="AA336" s="51">
        <v>0.30095911979675294</v>
      </c>
      <c r="AB336" s="51">
        <v>2.5957763195037842</v>
      </c>
      <c r="AC336" s="51">
        <v>6</v>
      </c>
      <c r="AD336" s="51" t="s">
        <v>217</v>
      </c>
      <c r="AE336" s="51" t="s">
        <v>32</v>
      </c>
      <c r="AF336" s="51">
        <v>2</v>
      </c>
      <c r="AG336" s="51">
        <v>1.5329619646072388</v>
      </c>
      <c r="AH336" s="51">
        <v>468510.74007364025</v>
      </c>
      <c r="AI336" s="51">
        <v>234568.90655277797</v>
      </c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</row>
    <row r="337" spans="1:134" s="1" customFormat="1" x14ac:dyDescent="0.2">
      <c r="A337" s="26">
        <f t="shared" si="38"/>
        <v>332</v>
      </c>
      <c r="B337" s="43">
        <v>47</v>
      </c>
      <c r="C337" s="43" t="s">
        <v>100</v>
      </c>
      <c r="D337" s="43" t="s">
        <v>39</v>
      </c>
      <c r="E337" s="43" t="s">
        <v>24</v>
      </c>
      <c r="F337" s="43" t="s">
        <v>25</v>
      </c>
      <c r="G337" s="43" t="s">
        <v>44</v>
      </c>
      <c r="H337" s="43" t="s">
        <v>49</v>
      </c>
      <c r="I337" s="43" t="s">
        <v>61</v>
      </c>
      <c r="J337" s="96">
        <f t="shared" si="35"/>
        <v>1.5</v>
      </c>
      <c r="K337" s="96">
        <f t="shared" si="37"/>
        <v>0</v>
      </c>
      <c r="L337" s="43" t="s">
        <v>28</v>
      </c>
      <c r="M337" s="43" t="s">
        <v>29</v>
      </c>
      <c r="N337" s="43">
        <v>1</v>
      </c>
      <c r="O337" s="43">
        <v>1</v>
      </c>
      <c r="P337" s="43"/>
      <c r="Q337" s="43"/>
      <c r="R337" s="43"/>
      <c r="S337" s="43"/>
      <c r="T337" s="43"/>
      <c r="U337" s="43"/>
      <c r="V337" s="96">
        <f t="shared" si="36"/>
        <v>0</v>
      </c>
      <c r="W337" s="15"/>
      <c r="X337" s="15"/>
      <c r="Y337" s="51" t="s">
        <v>149</v>
      </c>
      <c r="Z337" s="51">
        <v>0.76088642597198497</v>
      </c>
      <c r="AA337" s="51">
        <v>0.76088642597198497</v>
      </c>
      <c r="AB337" s="51">
        <v>2.7590386867523193</v>
      </c>
      <c r="AC337" s="51">
        <v>6</v>
      </c>
      <c r="AD337" s="51" t="s">
        <v>150</v>
      </c>
      <c r="AE337" s="51" t="s">
        <v>32</v>
      </c>
      <c r="AF337" s="51">
        <v>2</v>
      </c>
      <c r="AG337" s="51">
        <v>2.0915117263793945</v>
      </c>
      <c r="AH337" s="51">
        <v>466669.16074560257</v>
      </c>
      <c r="AI337" s="51">
        <v>228260.4111275961</v>
      </c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</row>
    <row r="338" spans="1:134" x14ac:dyDescent="0.2">
      <c r="A338" s="26">
        <f t="shared" si="38"/>
        <v>333</v>
      </c>
      <c r="B338" s="43">
        <v>139</v>
      </c>
      <c r="C338" s="43" t="s">
        <v>100</v>
      </c>
      <c r="D338" s="43" t="s">
        <v>39</v>
      </c>
      <c r="E338" s="43" t="s">
        <v>24</v>
      </c>
      <c r="F338" s="43" t="s">
        <v>25</v>
      </c>
      <c r="G338" s="43" t="s">
        <v>58</v>
      </c>
      <c r="H338" s="43" t="s">
        <v>61</v>
      </c>
      <c r="I338" s="43" t="s">
        <v>61</v>
      </c>
      <c r="J338" s="96">
        <f t="shared" si="35"/>
        <v>1</v>
      </c>
      <c r="K338" s="96">
        <f t="shared" si="37"/>
        <v>0</v>
      </c>
      <c r="L338" s="43" t="s">
        <v>28</v>
      </c>
      <c r="M338" s="43" t="s">
        <v>29</v>
      </c>
      <c r="N338" s="43">
        <v>1</v>
      </c>
      <c r="O338" s="43">
        <v>1</v>
      </c>
      <c r="P338" s="43"/>
      <c r="Q338" s="43"/>
      <c r="R338" s="43"/>
      <c r="S338" s="43"/>
      <c r="T338" s="43"/>
      <c r="U338" s="43"/>
      <c r="V338" s="96">
        <f t="shared" si="36"/>
        <v>0</v>
      </c>
      <c r="W338" s="15"/>
      <c r="X338" s="15"/>
      <c r="Y338" s="51" t="s">
        <v>349</v>
      </c>
      <c r="Z338" s="51">
        <v>0.56700408458709739</v>
      </c>
      <c r="AA338" s="51">
        <v>0.56700408458709739</v>
      </c>
      <c r="AB338" s="51">
        <v>2.8333728313446045</v>
      </c>
      <c r="AC338" s="51">
        <v>6</v>
      </c>
      <c r="AD338" s="51" t="s">
        <v>350</v>
      </c>
      <c r="AE338" s="51" t="s">
        <v>254</v>
      </c>
      <c r="AF338" s="51">
        <v>2</v>
      </c>
      <c r="AG338" s="51">
        <v>2.0338644981384277</v>
      </c>
      <c r="AH338" s="51">
        <v>475275.00476279459</v>
      </c>
      <c r="AI338" s="51">
        <v>232213.35796201447</v>
      </c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</row>
    <row r="339" spans="1:134" x14ac:dyDescent="0.2">
      <c r="A339" s="26">
        <f t="shared" si="38"/>
        <v>334</v>
      </c>
      <c r="B339" s="43">
        <v>84</v>
      </c>
      <c r="C339" s="43" t="s">
        <v>206</v>
      </c>
      <c r="D339" s="43" t="s">
        <v>39</v>
      </c>
      <c r="E339" s="43" t="s">
        <v>24</v>
      </c>
      <c r="F339" s="43" t="s">
        <v>25</v>
      </c>
      <c r="G339" s="43" t="s">
        <v>44</v>
      </c>
      <c r="H339" s="43" t="s">
        <v>27</v>
      </c>
      <c r="I339" s="43" t="s">
        <v>27</v>
      </c>
      <c r="J339" s="96">
        <f t="shared" si="35"/>
        <v>6.25</v>
      </c>
      <c r="K339" s="96">
        <f t="shared" si="37"/>
        <v>0</v>
      </c>
      <c r="L339" s="43" t="s">
        <v>28</v>
      </c>
      <c r="M339" s="43" t="s">
        <v>29</v>
      </c>
      <c r="N339" s="43">
        <v>1</v>
      </c>
      <c r="O339" s="43">
        <v>1</v>
      </c>
      <c r="P339" s="43"/>
      <c r="Q339" s="43"/>
      <c r="R339" s="43"/>
      <c r="S339" s="43"/>
      <c r="T339" s="43"/>
      <c r="U339" s="43"/>
      <c r="V339" s="96">
        <f t="shared" si="36"/>
        <v>0</v>
      </c>
      <c r="W339" s="15"/>
      <c r="X339" s="15"/>
      <c r="Y339" s="51" t="s">
        <v>228</v>
      </c>
      <c r="Z339" s="51">
        <v>0.28744260014270046</v>
      </c>
      <c r="AA339" s="51">
        <v>0.28744260014270046</v>
      </c>
      <c r="AB339" s="51">
        <v>5.1923642158508301</v>
      </c>
      <c r="AC339" s="51">
        <v>5</v>
      </c>
      <c r="AD339" s="51" t="s">
        <v>229</v>
      </c>
      <c r="AE339" s="51" t="s">
        <v>32</v>
      </c>
      <c r="AF339" s="51">
        <v>2</v>
      </c>
      <c r="AG339" s="51">
        <v>3.0474765300750732</v>
      </c>
      <c r="AH339" s="51">
        <v>470589.70621984219</v>
      </c>
      <c r="AI339" s="51">
        <v>237469.78633093619</v>
      </c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</row>
    <row r="340" spans="1:134" x14ac:dyDescent="0.2">
      <c r="A340" s="26">
        <f t="shared" si="38"/>
        <v>335</v>
      </c>
      <c r="B340" s="43">
        <v>324</v>
      </c>
      <c r="C340" s="43" t="s">
        <v>47</v>
      </c>
      <c r="D340" s="43" t="s">
        <v>39</v>
      </c>
      <c r="E340" s="43" t="s">
        <v>24</v>
      </c>
      <c r="F340" s="43" t="s">
        <v>978</v>
      </c>
      <c r="G340" s="43" t="s">
        <v>40</v>
      </c>
      <c r="H340" s="43" t="s">
        <v>49</v>
      </c>
      <c r="I340" s="43" t="s">
        <v>61</v>
      </c>
      <c r="J340" s="96">
        <f t="shared" si="35"/>
        <v>1.5</v>
      </c>
      <c r="K340" s="96">
        <f t="shared" si="37"/>
        <v>0</v>
      </c>
      <c r="L340" s="43" t="s">
        <v>135</v>
      </c>
      <c r="M340" s="43" t="s">
        <v>34</v>
      </c>
      <c r="N340" s="43">
        <v>1</v>
      </c>
      <c r="O340" s="43">
        <v>0</v>
      </c>
      <c r="P340" s="43"/>
      <c r="Q340" s="43"/>
      <c r="R340" s="43"/>
      <c r="S340" s="43"/>
      <c r="T340" s="43"/>
      <c r="U340" s="43"/>
      <c r="V340" s="96">
        <f t="shared" si="36"/>
        <v>0</v>
      </c>
      <c r="W340" s="15"/>
      <c r="X340" s="15" t="s">
        <v>941</v>
      </c>
      <c r="Y340" s="51" t="s">
        <v>690</v>
      </c>
      <c r="Z340" s="51">
        <v>0.33339009523391722</v>
      </c>
      <c r="AA340" s="51">
        <v>0.33339009523391722</v>
      </c>
      <c r="AB340" s="51">
        <v>2.7515642642974854</v>
      </c>
      <c r="AC340" s="51">
        <v>7</v>
      </c>
      <c r="AD340" s="51" t="s">
        <v>691</v>
      </c>
      <c r="AE340" s="51" t="s">
        <v>568</v>
      </c>
      <c r="AF340" s="51">
        <v>2</v>
      </c>
      <c r="AG340" s="51">
        <v>1.3087641000747681</v>
      </c>
      <c r="AH340" s="51">
        <v>476606.89556777477</v>
      </c>
      <c r="AI340" s="51">
        <v>214996.62449508905</v>
      </c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</row>
    <row r="341" spans="1:134" x14ac:dyDescent="0.2">
      <c r="A341" s="26">
        <f t="shared" si="38"/>
        <v>336</v>
      </c>
      <c r="B341" s="43">
        <v>326</v>
      </c>
      <c r="C341" s="43" t="s">
        <v>47</v>
      </c>
      <c r="D341" s="43" t="s">
        <v>39</v>
      </c>
      <c r="E341" s="43" t="s">
        <v>24</v>
      </c>
      <c r="F341" s="43" t="s">
        <v>978</v>
      </c>
      <c r="G341" s="43" t="s">
        <v>40</v>
      </c>
      <c r="H341" s="43" t="s">
        <v>49</v>
      </c>
      <c r="I341" s="43" t="s">
        <v>61</v>
      </c>
      <c r="J341" s="96">
        <f t="shared" ref="J341:J346" si="39">H341*I341/144</f>
        <v>1.5</v>
      </c>
      <c r="K341" s="96">
        <f t="shared" si="37"/>
        <v>0</v>
      </c>
      <c r="L341" s="43" t="s">
        <v>135</v>
      </c>
      <c r="M341" s="43" t="s">
        <v>34</v>
      </c>
      <c r="N341" s="43">
        <v>1</v>
      </c>
      <c r="O341" s="43">
        <v>0</v>
      </c>
      <c r="P341" s="43"/>
      <c r="Q341" s="43"/>
      <c r="R341" s="43"/>
      <c r="S341" s="43"/>
      <c r="T341" s="43"/>
      <c r="U341" s="43"/>
      <c r="V341" s="96">
        <f t="shared" ref="V341:V346" si="40">T341*U341/144</f>
        <v>0</v>
      </c>
      <c r="W341" s="15"/>
      <c r="X341" s="15" t="s">
        <v>943</v>
      </c>
      <c r="Y341" s="51" t="s">
        <v>694</v>
      </c>
      <c r="Z341" s="51">
        <v>0.44546391725540185</v>
      </c>
      <c r="AA341" s="51">
        <v>0.44546391725540185</v>
      </c>
      <c r="AB341" s="51">
        <v>6.196507453918457</v>
      </c>
      <c r="AC341" s="51">
        <v>5</v>
      </c>
      <c r="AD341" s="51" t="s">
        <v>695</v>
      </c>
      <c r="AE341" s="51" t="s">
        <v>568</v>
      </c>
      <c r="AF341" s="51">
        <v>2</v>
      </c>
      <c r="AG341" s="51">
        <v>1.5576119422912598</v>
      </c>
      <c r="AH341" s="51">
        <v>476836.56735284568</v>
      </c>
      <c r="AI341" s="51">
        <v>215235.01359366282</v>
      </c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</row>
    <row r="342" spans="1:134" x14ac:dyDescent="0.2">
      <c r="A342" s="26">
        <f t="shared" si="38"/>
        <v>337</v>
      </c>
      <c r="B342" s="43">
        <v>328</v>
      </c>
      <c r="C342" s="43" t="s">
        <v>47</v>
      </c>
      <c r="D342" s="43" t="s">
        <v>39</v>
      </c>
      <c r="E342" s="43" t="s">
        <v>24</v>
      </c>
      <c r="F342" s="43" t="s">
        <v>978</v>
      </c>
      <c r="G342" s="43" t="s">
        <v>40</v>
      </c>
      <c r="H342" s="43" t="s">
        <v>49</v>
      </c>
      <c r="I342" s="43" t="s">
        <v>61</v>
      </c>
      <c r="J342" s="96">
        <f t="shared" si="39"/>
        <v>1.5</v>
      </c>
      <c r="K342" s="96">
        <f t="shared" si="37"/>
        <v>0</v>
      </c>
      <c r="L342" s="43" t="s">
        <v>135</v>
      </c>
      <c r="M342" s="43" t="s">
        <v>34</v>
      </c>
      <c r="N342" s="43">
        <v>1</v>
      </c>
      <c r="O342" s="43">
        <v>0</v>
      </c>
      <c r="P342" s="43"/>
      <c r="Q342" s="43"/>
      <c r="R342" s="43"/>
      <c r="S342" s="43"/>
      <c r="T342" s="43"/>
      <c r="U342" s="43"/>
      <c r="V342" s="96">
        <f t="shared" si="40"/>
        <v>0</v>
      </c>
      <c r="W342" s="15"/>
      <c r="X342" s="15" t="s">
        <v>945</v>
      </c>
      <c r="Y342" s="51" t="s">
        <v>698</v>
      </c>
      <c r="Z342" s="51">
        <v>0.23886092543601994</v>
      </c>
      <c r="AA342" s="51">
        <v>0.23886092543601994</v>
      </c>
      <c r="AB342" s="51">
        <v>2.684697151184082</v>
      </c>
      <c r="AC342" s="51">
        <v>7</v>
      </c>
      <c r="AD342" s="51" t="s">
        <v>699</v>
      </c>
      <c r="AE342" s="51" t="s">
        <v>568</v>
      </c>
      <c r="AF342" s="51">
        <v>2</v>
      </c>
      <c r="AG342" s="51">
        <v>1.2762222290039062</v>
      </c>
      <c r="AH342" s="51">
        <v>477017.15419395908</v>
      </c>
      <c r="AI342" s="51">
        <v>215410.42809521515</v>
      </c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</row>
    <row r="343" spans="1:134" s="1" customFormat="1" x14ac:dyDescent="0.2">
      <c r="A343" s="26">
        <f t="shared" si="38"/>
        <v>338</v>
      </c>
      <c r="B343" s="43">
        <v>126</v>
      </c>
      <c r="C343" s="43" t="s">
        <v>47</v>
      </c>
      <c r="D343" s="43" t="s">
        <v>39</v>
      </c>
      <c r="E343" s="43" t="s">
        <v>35</v>
      </c>
      <c r="F343" s="43" t="s">
        <v>978</v>
      </c>
      <c r="G343" s="43" t="s">
        <v>58</v>
      </c>
      <c r="H343" s="43" t="s">
        <v>49</v>
      </c>
      <c r="I343" s="43" t="s">
        <v>61</v>
      </c>
      <c r="J343" s="96">
        <f t="shared" si="39"/>
        <v>1.5</v>
      </c>
      <c r="K343" s="96">
        <f t="shared" si="37"/>
        <v>0</v>
      </c>
      <c r="L343" s="43" t="s">
        <v>28</v>
      </c>
      <c r="M343" s="43" t="s">
        <v>39</v>
      </c>
      <c r="N343" s="43">
        <v>1</v>
      </c>
      <c r="O343" s="43">
        <v>0</v>
      </c>
      <c r="P343" s="43" t="s">
        <v>47</v>
      </c>
      <c r="Q343" s="43" t="s">
        <v>39</v>
      </c>
      <c r="R343" s="43" t="s">
        <v>978</v>
      </c>
      <c r="S343" s="43" t="s">
        <v>58</v>
      </c>
      <c r="T343" s="43" t="s">
        <v>49</v>
      </c>
      <c r="U343" s="43" t="s">
        <v>61</v>
      </c>
      <c r="V343" s="96">
        <f t="shared" si="40"/>
        <v>1.5</v>
      </c>
      <c r="W343" s="15"/>
      <c r="X343" s="15" t="s">
        <v>902</v>
      </c>
      <c r="Y343" s="51" t="s">
        <v>323</v>
      </c>
      <c r="Z343" s="51">
        <v>0.42147845506668075</v>
      </c>
      <c r="AA343" s="51">
        <v>0.42147845506668075</v>
      </c>
      <c r="AB343" s="51">
        <v>2.7555468082427979</v>
      </c>
      <c r="AC343" s="51">
        <v>6</v>
      </c>
      <c r="AD343" s="51" t="s">
        <v>324</v>
      </c>
      <c r="AE343" s="51" t="s">
        <v>254</v>
      </c>
      <c r="AF343" s="51">
        <v>2</v>
      </c>
      <c r="AG343" s="51">
        <v>1.7917244434356689</v>
      </c>
      <c r="AH343" s="51">
        <v>474317.17034041503</v>
      </c>
      <c r="AI343" s="51">
        <v>232926.11958521864</v>
      </c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</row>
    <row r="344" spans="1:134" s="1" customFormat="1" x14ac:dyDescent="0.2">
      <c r="A344" s="26">
        <f t="shared" si="38"/>
        <v>339</v>
      </c>
      <c r="B344" s="43">
        <v>274</v>
      </c>
      <c r="C344" s="43" t="s">
        <v>47</v>
      </c>
      <c r="D344" s="43" t="s">
        <v>39</v>
      </c>
      <c r="E344" s="43" t="s">
        <v>24</v>
      </c>
      <c r="F344" s="43" t="s">
        <v>978</v>
      </c>
      <c r="G344" s="43" t="s">
        <v>58</v>
      </c>
      <c r="H344" s="43" t="s">
        <v>27</v>
      </c>
      <c r="I344" s="43" t="s">
        <v>49</v>
      </c>
      <c r="J344" s="96">
        <f t="shared" si="39"/>
        <v>3.75</v>
      </c>
      <c r="K344" s="96">
        <f t="shared" si="37"/>
        <v>0</v>
      </c>
      <c r="L344" s="43" t="s">
        <v>135</v>
      </c>
      <c r="M344" s="43" t="s">
        <v>39</v>
      </c>
      <c r="N344" s="43">
        <v>1</v>
      </c>
      <c r="O344" s="43">
        <v>0</v>
      </c>
      <c r="P344" s="43"/>
      <c r="Q344" s="43"/>
      <c r="R344" s="43"/>
      <c r="S344" s="43"/>
      <c r="T344" s="43"/>
      <c r="U344" s="43"/>
      <c r="V344" s="96">
        <f t="shared" si="40"/>
        <v>0</v>
      </c>
      <c r="W344" s="15"/>
      <c r="X344" s="15" t="s">
        <v>931</v>
      </c>
      <c r="Y344" s="51" t="s">
        <v>608</v>
      </c>
      <c r="Z344" s="51">
        <v>0.52733904361724859</v>
      </c>
      <c r="AA344" s="51">
        <v>0.52733904361724859</v>
      </c>
      <c r="AB344" s="51">
        <v>5.7137022018432617</v>
      </c>
      <c r="AC344" s="51">
        <v>5</v>
      </c>
      <c r="AD344" s="51" t="s">
        <v>322</v>
      </c>
      <c r="AE344" s="51" t="s">
        <v>568</v>
      </c>
      <c r="AF344" s="51">
        <v>2</v>
      </c>
      <c r="AG344" s="51">
        <v>3.2096679210662842</v>
      </c>
      <c r="AH344" s="51">
        <v>483470.99134960369</v>
      </c>
      <c r="AI344" s="51">
        <v>221615.14394985288</v>
      </c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</row>
    <row r="345" spans="1:134" s="1" customFormat="1" x14ac:dyDescent="0.2">
      <c r="A345" s="26">
        <f t="shared" si="38"/>
        <v>340</v>
      </c>
      <c r="B345" s="43">
        <v>325</v>
      </c>
      <c r="C345" s="43" t="s">
        <v>192</v>
      </c>
      <c r="D345" s="43" t="s">
        <v>34</v>
      </c>
      <c r="E345" s="43" t="s">
        <v>35</v>
      </c>
      <c r="F345" s="43" t="s">
        <v>978</v>
      </c>
      <c r="G345" s="43" t="s">
        <v>40</v>
      </c>
      <c r="H345" s="43" t="s">
        <v>27</v>
      </c>
      <c r="I345" s="43" t="s">
        <v>49</v>
      </c>
      <c r="J345" s="96">
        <f t="shared" si="39"/>
        <v>3.75</v>
      </c>
      <c r="K345" s="96">
        <f t="shared" si="37"/>
        <v>0</v>
      </c>
      <c r="L345" s="43" t="s">
        <v>28</v>
      </c>
      <c r="M345" s="43" t="s">
        <v>29</v>
      </c>
      <c r="N345" s="43">
        <v>1</v>
      </c>
      <c r="O345" s="43">
        <v>1</v>
      </c>
      <c r="P345" s="43" t="s">
        <v>47</v>
      </c>
      <c r="Q345" s="43" t="s">
        <v>39</v>
      </c>
      <c r="R345" s="43" t="s">
        <v>235</v>
      </c>
      <c r="S345" s="43" t="s">
        <v>40</v>
      </c>
      <c r="T345" s="43" t="s">
        <v>49</v>
      </c>
      <c r="U345" s="43" t="s">
        <v>61</v>
      </c>
      <c r="V345" s="96">
        <f t="shared" si="40"/>
        <v>1.5</v>
      </c>
      <c r="W345" s="15"/>
      <c r="X345" s="15" t="s">
        <v>942</v>
      </c>
      <c r="Y345" s="51" t="s">
        <v>692</v>
      </c>
      <c r="Z345" s="51">
        <v>0.35089024260532492</v>
      </c>
      <c r="AA345" s="51">
        <v>0.35089024260532492</v>
      </c>
      <c r="AB345" s="51">
        <v>3.7159273624420166</v>
      </c>
      <c r="AC345" s="51">
        <v>5</v>
      </c>
      <c r="AD345" s="51" t="s">
        <v>693</v>
      </c>
      <c r="AE345" s="51" t="s">
        <v>568</v>
      </c>
      <c r="AF345" s="51">
        <v>2</v>
      </c>
      <c r="AG345" s="51">
        <v>1.8275729417800903</v>
      </c>
      <c r="AH345" s="51">
        <v>476727.29149020457</v>
      </c>
      <c r="AI345" s="51">
        <v>215125.14618871562</v>
      </c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</row>
    <row r="346" spans="1:134" x14ac:dyDescent="0.2">
      <c r="A346" s="26">
        <f t="shared" si="38"/>
        <v>341</v>
      </c>
      <c r="B346" s="43">
        <v>367</v>
      </c>
      <c r="C346" s="43" t="s">
        <v>43</v>
      </c>
      <c r="D346" s="43" t="s">
        <v>39</v>
      </c>
      <c r="E346" s="43" t="s">
        <v>24</v>
      </c>
      <c r="F346" s="43" t="s">
        <v>978</v>
      </c>
      <c r="G346" s="43" t="s">
        <v>58</v>
      </c>
      <c r="H346" s="43" t="s">
        <v>27</v>
      </c>
      <c r="I346" s="43" t="s">
        <v>27</v>
      </c>
      <c r="J346" s="96">
        <f t="shared" si="39"/>
        <v>6.25</v>
      </c>
      <c r="K346" s="96">
        <f t="shared" si="37"/>
        <v>0</v>
      </c>
      <c r="L346" s="43" t="s">
        <v>28</v>
      </c>
      <c r="M346" s="43" t="s">
        <v>29</v>
      </c>
      <c r="N346" s="43">
        <v>1</v>
      </c>
      <c r="O346" s="43">
        <v>1</v>
      </c>
      <c r="P346" s="43"/>
      <c r="Q346" s="43"/>
      <c r="R346" s="43"/>
      <c r="S346" s="43"/>
      <c r="T346" s="43"/>
      <c r="U346" s="43"/>
      <c r="V346" s="96">
        <f t="shared" si="40"/>
        <v>0</v>
      </c>
      <c r="W346" s="15"/>
      <c r="X346" s="15"/>
      <c r="Y346" s="51" t="s">
        <v>768</v>
      </c>
      <c r="Z346" s="51">
        <v>0.7923398197221766</v>
      </c>
      <c r="AA346" s="51">
        <v>0.7923398197221766</v>
      </c>
      <c r="AB346" s="51">
        <v>2.5985605716705322</v>
      </c>
      <c r="AC346" s="51">
        <v>8</v>
      </c>
      <c r="AD346" s="51" t="s">
        <v>769</v>
      </c>
      <c r="AE346" s="51" t="s">
        <v>568</v>
      </c>
      <c r="AF346" s="51">
        <v>2</v>
      </c>
      <c r="AG346" s="51">
        <v>1.8392133712768555</v>
      </c>
      <c r="AH346" s="51">
        <v>481818.28877163515</v>
      </c>
      <c r="AI346" s="51">
        <v>209505.450720294</v>
      </c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</row>
    <row r="347" spans="1:134" ht="19.5" x14ac:dyDescent="0.35">
      <c r="A347" s="26"/>
      <c r="B347" s="97" t="s">
        <v>1056</v>
      </c>
      <c r="C347" s="98"/>
      <c r="D347" s="98"/>
      <c r="E347" s="98"/>
      <c r="F347" s="98"/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  <c r="Z347" s="98"/>
      <c r="AA347" s="98"/>
      <c r="AB347" s="98"/>
      <c r="AC347" s="98"/>
      <c r="AD347" s="98"/>
      <c r="AE347" s="98"/>
      <c r="AF347" s="98"/>
      <c r="AG347" s="98"/>
      <c r="AH347" s="98"/>
      <c r="AI347" s="98"/>
    </row>
    <row r="348" spans="1:134" x14ac:dyDescent="0.2">
      <c r="A348" s="26">
        <f>A346+1</f>
        <v>342</v>
      </c>
      <c r="B348" s="43">
        <v>11</v>
      </c>
      <c r="C348" s="43" t="s">
        <v>43</v>
      </c>
      <c r="D348" s="43" t="s">
        <v>39</v>
      </c>
      <c r="E348" s="43" t="s">
        <v>24</v>
      </c>
      <c r="F348" s="43" t="s">
        <v>70</v>
      </c>
      <c r="G348" s="43" t="s">
        <v>58</v>
      </c>
      <c r="H348" s="43" t="s">
        <v>36</v>
      </c>
      <c r="I348" s="43" t="s">
        <v>36</v>
      </c>
      <c r="J348" s="96">
        <f t="shared" ref="J348:J379" si="41">H348*I348/144</f>
        <v>4</v>
      </c>
      <c r="K348" s="96">
        <f t="shared" ref="K348:K379" si="42">IF(C348="D3-X1",1,0)</f>
        <v>0</v>
      </c>
      <c r="L348" s="43" t="s">
        <v>28</v>
      </c>
      <c r="M348" s="43" t="s">
        <v>34</v>
      </c>
      <c r="N348" s="43">
        <v>1</v>
      </c>
      <c r="O348" s="43">
        <v>0</v>
      </c>
      <c r="P348" s="43"/>
      <c r="Q348" s="43"/>
      <c r="R348" s="43"/>
      <c r="S348" s="43"/>
      <c r="T348" s="43"/>
      <c r="U348" s="43"/>
      <c r="V348" s="96">
        <f t="shared" ref="V348:V379" si="43">T348*U348/144</f>
        <v>0</v>
      </c>
      <c r="W348" s="15"/>
      <c r="X348" s="15"/>
      <c r="Y348" s="51" t="s">
        <v>71</v>
      </c>
      <c r="Z348" s="51">
        <v>0.38795545339584342</v>
      </c>
      <c r="AA348" s="51">
        <v>0.38795545339584342</v>
      </c>
      <c r="AB348" s="51">
        <v>2.258281946182251</v>
      </c>
      <c r="AC348" s="51">
        <v>8</v>
      </c>
      <c r="AD348" s="51" t="s">
        <v>72</v>
      </c>
      <c r="AE348" s="51" t="s">
        <v>32</v>
      </c>
      <c r="AF348" s="51">
        <v>2</v>
      </c>
      <c r="AG348" s="51">
        <v>1.138920783996582</v>
      </c>
      <c r="AH348" s="51">
        <v>471284.87556529226</v>
      </c>
      <c r="AI348" s="51">
        <v>227566.66308367095</v>
      </c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</row>
    <row r="349" spans="1:134" x14ac:dyDescent="0.2">
      <c r="A349" s="26">
        <f>A348+1</f>
        <v>343</v>
      </c>
      <c r="B349" s="43">
        <v>112</v>
      </c>
      <c r="C349" s="43" t="s">
        <v>43</v>
      </c>
      <c r="D349" s="43" t="s">
        <v>39</v>
      </c>
      <c r="E349" s="43" t="s">
        <v>24</v>
      </c>
      <c r="F349" s="43" t="s">
        <v>70</v>
      </c>
      <c r="G349" s="43" t="s">
        <v>26</v>
      </c>
      <c r="H349" s="43" t="s">
        <v>27</v>
      </c>
      <c r="I349" s="43" t="s">
        <v>27</v>
      </c>
      <c r="J349" s="96">
        <f t="shared" si="41"/>
        <v>6.25</v>
      </c>
      <c r="K349" s="96">
        <f t="shared" si="42"/>
        <v>0</v>
      </c>
      <c r="L349" s="43" t="s">
        <v>135</v>
      </c>
      <c r="M349" s="43" t="s">
        <v>34</v>
      </c>
      <c r="N349" s="43">
        <v>1</v>
      </c>
      <c r="O349" s="43">
        <v>0</v>
      </c>
      <c r="P349" s="43"/>
      <c r="Q349" s="43"/>
      <c r="R349" s="43"/>
      <c r="S349" s="43"/>
      <c r="T349" s="43"/>
      <c r="U349" s="43"/>
      <c r="V349" s="96">
        <f t="shared" si="43"/>
        <v>0</v>
      </c>
      <c r="W349" s="15"/>
      <c r="X349" s="15"/>
      <c r="Y349" s="51" t="s">
        <v>293</v>
      </c>
      <c r="Z349" s="51">
        <v>0.2254364693164824</v>
      </c>
      <c r="AA349" s="51">
        <v>0.2254364693164824</v>
      </c>
      <c r="AB349" s="51">
        <v>1.6201409101486206</v>
      </c>
      <c r="AC349" s="51">
        <v>9</v>
      </c>
      <c r="AD349" s="51" t="s">
        <v>294</v>
      </c>
      <c r="AE349" s="51" t="s">
        <v>254</v>
      </c>
      <c r="AF349" s="51">
        <v>2</v>
      </c>
      <c r="AG349" s="51">
        <v>1.0134429931640625</v>
      </c>
      <c r="AH349" s="51">
        <v>472920.34227121435</v>
      </c>
      <c r="AI349" s="51">
        <v>234105.01659452351</v>
      </c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</row>
    <row r="350" spans="1:134" x14ac:dyDescent="0.2">
      <c r="A350" s="26">
        <f t="shared" ref="A350:A413" si="44">A349+1</f>
        <v>344</v>
      </c>
      <c r="B350" s="43">
        <v>211</v>
      </c>
      <c r="C350" s="43" t="s">
        <v>43</v>
      </c>
      <c r="D350" s="43" t="s">
        <v>34</v>
      </c>
      <c r="E350" s="43" t="s">
        <v>24</v>
      </c>
      <c r="F350" s="43" t="s">
        <v>70</v>
      </c>
      <c r="G350" s="43" t="s">
        <v>40</v>
      </c>
      <c r="H350" s="43" t="s">
        <v>195</v>
      </c>
      <c r="I350" s="43" t="s">
        <v>195</v>
      </c>
      <c r="J350" s="96">
        <f t="shared" si="41"/>
        <v>9</v>
      </c>
      <c r="K350" s="96">
        <f t="shared" si="42"/>
        <v>0</v>
      </c>
      <c r="L350" s="43" t="s">
        <v>28</v>
      </c>
      <c r="M350" s="43" t="s">
        <v>39</v>
      </c>
      <c r="N350" s="43">
        <v>1</v>
      </c>
      <c r="O350" s="43">
        <v>0</v>
      </c>
      <c r="P350" s="43"/>
      <c r="Q350" s="43"/>
      <c r="R350" s="43"/>
      <c r="S350" s="43"/>
      <c r="T350" s="43"/>
      <c r="U350" s="43"/>
      <c r="V350" s="96">
        <f t="shared" si="43"/>
        <v>0</v>
      </c>
      <c r="W350" s="15"/>
      <c r="X350" s="15"/>
      <c r="Y350" s="51" t="s">
        <v>494</v>
      </c>
      <c r="Z350" s="51">
        <v>0.14016393661499027</v>
      </c>
      <c r="AA350" s="51">
        <v>0.14016393661499027</v>
      </c>
      <c r="AB350" s="51">
        <v>2.3850669860839844</v>
      </c>
      <c r="AC350" s="51">
        <v>8</v>
      </c>
      <c r="AD350" s="51" t="s">
        <v>495</v>
      </c>
      <c r="AE350" s="51" t="s">
        <v>254</v>
      </c>
      <c r="AF350" s="51">
        <v>2</v>
      </c>
      <c r="AG350" s="51">
        <v>1.0066388845443726</v>
      </c>
      <c r="AH350" s="51">
        <v>489939.35407545732</v>
      </c>
      <c r="AI350" s="51">
        <v>219549.94599853654</v>
      </c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</row>
    <row r="351" spans="1:134" x14ac:dyDescent="0.2">
      <c r="A351" s="26">
        <f t="shared" si="44"/>
        <v>345</v>
      </c>
      <c r="B351" s="43">
        <v>229</v>
      </c>
      <c r="C351" s="43" t="s">
        <v>43</v>
      </c>
      <c r="D351" s="43" t="s">
        <v>34</v>
      </c>
      <c r="E351" s="43" t="s">
        <v>24</v>
      </c>
      <c r="F351" s="43" t="s">
        <v>70</v>
      </c>
      <c r="G351" s="43" t="s">
        <v>40</v>
      </c>
      <c r="H351" s="43" t="s">
        <v>27</v>
      </c>
      <c r="I351" s="43" t="s">
        <v>27</v>
      </c>
      <c r="J351" s="96">
        <f t="shared" si="41"/>
        <v>6.25</v>
      </c>
      <c r="K351" s="96">
        <f t="shared" si="42"/>
        <v>0</v>
      </c>
      <c r="L351" s="43" t="s">
        <v>28</v>
      </c>
      <c r="M351" s="43" t="s">
        <v>39</v>
      </c>
      <c r="N351" s="43">
        <v>1</v>
      </c>
      <c r="O351" s="43">
        <v>0</v>
      </c>
      <c r="P351" s="43"/>
      <c r="Q351" s="43"/>
      <c r="R351" s="43"/>
      <c r="S351" s="43"/>
      <c r="T351" s="43"/>
      <c r="U351" s="43"/>
      <c r="V351" s="96">
        <f t="shared" si="43"/>
        <v>0</v>
      </c>
      <c r="W351" s="15"/>
      <c r="X351" s="15"/>
      <c r="Y351" s="51" t="s">
        <v>530</v>
      </c>
      <c r="Z351" s="51">
        <v>0.65221951007842982</v>
      </c>
      <c r="AA351" s="51">
        <v>0.65221951007842982</v>
      </c>
      <c r="AB351" s="51">
        <v>2.4397182464599609</v>
      </c>
      <c r="AC351" s="51">
        <v>7</v>
      </c>
      <c r="AD351" s="51" t="s">
        <v>248</v>
      </c>
      <c r="AE351" s="51" t="s">
        <v>254</v>
      </c>
      <c r="AF351" s="51">
        <v>2</v>
      </c>
      <c r="AG351" s="51">
        <v>1.2871047258377075</v>
      </c>
      <c r="AH351" s="51">
        <v>487974.92347172264</v>
      </c>
      <c r="AI351" s="51">
        <v>221269.08268438888</v>
      </c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</row>
    <row r="352" spans="1:134" x14ac:dyDescent="0.2">
      <c r="A352" s="26">
        <f t="shared" si="44"/>
        <v>346</v>
      </c>
      <c r="B352" s="43">
        <v>79</v>
      </c>
      <c r="C352" s="43" t="s">
        <v>43</v>
      </c>
      <c r="D352" s="43" t="s">
        <v>39</v>
      </c>
      <c r="E352" s="43" t="s">
        <v>24</v>
      </c>
      <c r="F352" s="43" t="s">
        <v>70</v>
      </c>
      <c r="G352" s="43" t="s">
        <v>44</v>
      </c>
      <c r="H352" s="43" t="s">
        <v>27</v>
      </c>
      <c r="I352" s="43" t="s">
        <v>27</v>
      </c>
      <c r="J352" s="96">
        <f t="shared" si="41"/>
        <v>6.25</v>
      </c>
      <c r="K352" s="96">
        <f t="shared" si="42"/>
        <v>0</v>
      </c>
      <c r="L352" s="43" t="s">
        <v>28</v>
      </c>
      <c r="M352" s="43" t="s">
        <v>39</v>
      </c>
      <c r="N352" s="43">
        <v>1</v>
      </c>
      <c r="O352" s="43">
        <v>0</v>
      </c>
      <c r="P352" s="43"/>
      <c r="Q352" s="43"/>
      <c r="R352" s="43"/>
      <c r="S352" s="43"/>
      <c r="T352" s="43"/>
      <c r="U352" s="43"/>
      <c r="V352" s="96">
        <f t="shared" si="43"/>
        <v>0</v>
      </c>
      <c r="W352" s="15"/>
      <c r="X352" s="15"/>
      <c r="Y352" s="51" t="s">
        <v>218</v>
      </c>
      <c r="Z352" s="51">
        <v>1.0311352356586592</v>
      </c>
      <c r="AA352" s="51">
        <v>1.0311352356586592</v>
      </c>
      <c r="AB352" s="51">
        <v>4.9895381927490234</v>
      </c>
      <c r="AC352" s="51">
        <v>5</v>
      </c>
      <c r="AD352" s="51" t="s">
        <v>219</v>
      </c>
      <c r="AE352" s="51" t="s">
        <v>32</v>
      </c>
      <c r="AF352" s="51">
        <v>2</v>
      </c>
      <c r="AG352" s="51">
        <v>2.8998992443084717</v>
      </c>
      <c r="AH352" s="51">
        <v>468510.38403793552</v>
      </c>
      <c r="AI352" s="51">
        <v>234745.40636922937</v>
      </c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</row>
    <row r="353" spans="1:134" x14ac:dyDescent="0.2">
      <c r="A353" s="26">
        <f t="shared" si="44"/>
        <v>347</v>
      </c>
      <c r="B353" s="43">
        <v>330</v>
      </c>
      <c r="C353" s="43" t="s">
        <v>43</v>
      </c>
      <c r="D353" s="43" t="s">
        <v>34</v>
      </c>
      <c r="E353" s="43" t="s">
        <v>24</v>
      </c>
      <c r="F353" s="43" t="s">
        <v>70</v>
      </c>
      <c r="G353" s="43" t="s">
        <v>44</v>
      </c>
      <c r="H353" s="43" t="s">
        <v>27</v>
      </c>
      <c r="I353" s="43" t="s">
        <v>27</v>
      </c>
      <c r="J353" s="96">
        <f t="shared" si="41"/>
        <v>6.25</v>
      </c>
      <c r="K353" s="96">
        <f t="shared" si="42"/>
        <v>0</v>
      </c>
      <c r="L353" s="43" t="s">
        <v>28</v>
      </c>
      <c r="M353" s="43" t="s">
        <v>78</v>
      </c>
      <c r="N353" s="43">
        <v>1</v>
      </c>
      <c r="O353" s="43">
        <v>1</v>
      </c>
      <c r="P353" s="43"/>
      <c r="Q353" s="43"/>
      <c r="R353" s="43"/>
      <c r="S353" s="43"/>
      <c r="T353" s="43"/>
      <c r="U353" s="43"/>
      <c r="V353" s="96">
        <f t="shared" si="43"/>
        <v>0</v>
      </c>
      <c r="W353" s="15"/>
      <c r="X353" s="15"/>
      <c r="Y353" s="51" t="s">
        <v>701</v>
      </c>
      <c r="Z353" s="51">
        <v>0.15812036514282235</v>
      </c>
      <c r="AA353" s="51">
        <v>0.15812036514282235</v>
      </c>
      <c r="AB353" s="51">
        <v>4.6287450790405273</v>
      </c>
      <c r="AC353" s="51">
        <v>5</v>
      </c>
      <c r="AD353" s="51" t="s">
        <v>702</v>
      </c>
      <c r="AE353" s="51" t="s">
        <v>568</v>
      </c>
      <c r="AF353" s="51">
        <v>2</v>
      </c>
      <c r="AG353" s="51">
        <v>1.5872478485107422</v>
      </c>
      <c r="AH353" s="51">
        <v>479356.44768633577</v>
      </c>
      <c r="AI353" s="51">
        <v>217726.32618797015</v>
      </c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</row>
    <row r="354" spans="1:134" x14ac:dyDescent="0.2">
      <c r="A354" s="26">
        <f t="shared" si="44"/>
        <v>348</v>
      </c>
      <c r="B354" s="43">
        <v>158</v>
      </c>
      <c r="C354" s="43" t="s">
        <v>43</v>
      </c>
      <c r="D354" s="43" t="s">
        <v>34</v>
      </c>
      <c r="E354" s="43" t="s">
        <v>24</v>
      </c>
      <c r="F354" s="43" t="s">
        <v>70</v>
      </c>
      <c r="G354" s="43" t="s">
        <v>44</v>
      </c>
      <c r="H354" s="43" t="s">
        <v>27</v>
      </c>
      <c r="I354" s="43" t="s">
        <v>27</v>
      </c>
      <c r="J354" s="96">
        <f t="shared" si="41"/>
        <v>6.25</v>
      </c>
      <c r="K354" s="96">
        <f t="shared" si="42"/>
        <v>0</v>
      </c>
      <c r="L354" s="43" t="s">
        <v>28</v>
      </c>
      <c r="M354" s="43" t="s">
        <v>29</v>
      </c>
      <c r="N354" s="43">
        <v>1</v>
      </c>
      <c r="O354" s="43">
        <v>1</v>
      </c>
      <c r="P354" s="43"/>
      <c r="Q354" s="43"/>
      <c r="R354" s="43"/>
      <c r="S354" s="43"/>
      <c r="T354" s="43"/>
      <c r="U354" s="43"/>
      <c r="V354" s="96">
        <f t="shared" si="43"/>
        <v>0</v>
      </c>
      <c r="W354" s="15"/>
      <c r="X354" s="15"/>
      <c r="Y354" s="51" t="s">
        <v>385</v>
      </c>
      <c r="Z354" s="51">
        <v>0.2346689152717592</v>
      </c>
      <c r="AA354" s="51">
        <v>0.2346689152717592</v>
      </c>
      <c r="AB354" s="51">
        <v>1.6443365812301636</v>
      </c>
      <c r="AC354" s="51">
        <v>9</v>
      </c>
      <c r="AD354" s="51" t="s">
        <v>386</v>
      </c>
      <c r="AE354" s="51" t="s">
        <v>254</v>
      </c>
      <c r="AF354" s="51">
        <v>2</v>
      </c>
      <c r="AG354" s="51">
        <v>0.93837213516235352</v>
      </c>
      <c r="AH354" s="51">
        <v>477569.87265341356</v>
      </c>
      <c r="AI354" s="51">
        <v>236224.53991075541</v>
      </c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</row>
    <row r="355" spans="1:134" x14ac:dyDescent="0.2">
      <c r="A355" s="26">
        <f t="shared" si="44"/>
        <v>349</v>
      </c>
      <c r="B355" s="43">
        <v>254</v>
      </c>
      <c r="C355" s="43" t="s">
        <v>43</v>
      </c>
      <c r="D355" s="43" t="s">
        <v>34</v>
      </c>
      <c r="E355" s="43" t="s">
        <v>24</v>
      </c>
      <c r="F355" s="43" t="s">
        <v>70</v>
      </c>
      <c r="G355" s="43" t="s">
        <v>26</v>
      </c>
      <c r="H355" s="43" t="s">
        <v>27</v>
      </c>
      <c r="I355" s="43" t="s">
        <v>27</v>
      </c>
      <c r="J355" s="96">
        <f t="shared" si="41"/>
        <v>6.25</v>
      </c>
      <c r="K355" s="96">
        <f t="shared" si="42"/>
        <v>0</v>
      </c>
      <c r="L355" s="43" t="s">
        <v>28</v>
      </c>
      <c r="M355" s="43" t="s">
        <v>29</v>
      </c>
      <c r="N355" s="43">
        <v>1</v>
      </c>
      <c r="O355" s="43">
        <v>1</v>
      </c>
      <c r="P355" s="43"/>
      <c r="Q355" s="43"/>
      <c r="R355" s="43"/>
      <c r="S355" s="43"/>
      <c r="T355" s="43"/>
      <c r="U355" s="43"/>
      <c r="V355" s="96">
        <f t="shared" si="43"/>
        <v>0</v>
      </c>
      <c r="W355" s="15"/>
      <c r="X355" s="15"/>
      <c r="Y355" s="51" t="s">
        <v>578</v>
      </c>
      <c r="Z355" s="51">
        <v>0.90139949576971368</v>
      </c>
      <c r="AA355" s="51">
        <v>0.90139949576971368</v>
      </c>
      <c r="AB355" s="51">
        <v>2.3972847461700439</v>
      </c>
      <c r="AC355" s="51">
        <v>7</v>
      </c>
      <c r="AD355" s="51" t="s">
        <v>579</v>
      </c>
      <c r="AE355" s="51" t="s">
        <v>568</v>
      </c>
      <c r="AF355" s="51">
        <v>2</v>
      </c>
      <c r="AG355" s="51">
        <v>1.1564418077468872</v>
      </c>
      <c r="AH355" s="51">
        <v>479200.16851334099</v>
      </c>
      <c r="AI355" s="51">
        <v>229063.99293636755</v>
      </c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</row>
    <row r="356" spans="1:134" x14ac:dyDescent="0.2">
      <c r="A356" s="26">
        <f t="shared" si="44"/>
        <v>350</v>
      </c>
      <c r="B356" s="43">
        <v>362</v>
      </c>
      <c r="C356" s="43" t="s">
        <v>43</v>
      </c>
      <c r="D356" s="43" t="s">
        <v>34</v>
      </c>
      <c r="E356" s="43" t="s">
        <v>24</v>
      </c>
      <c r="F356" s="43" t="s">
        <v>70</v>
      </c>
      <c r="G356" s="43" t="s">
        <v>58</v>
      </c>
      <c r="H356" s="43" t="s">
        <v>27</v>
      </c>
      <c r="I356" s="43" t="s">
        <v>27</v>
      </c>
      <c r="J356" s="96">
        <f t="shared" si="41"/>
        <v>6.25</v>
      </c>
      <c r="K356" s="96">
        <f t="shared" si="42"/>
        <v>0</v>
      </c>
      <c r="L356" s="43" t="s">
        <v>28</v>
      </c>
      <c r="M356" s="43" t="s">
        <v>29</v>
      </c>
      <c r="N356" s="43">
        <v>1</v>
      </c>
      <c r="O356" s="43">
        <v>1</v>
      </c>
      <c r="P356" s="43"/>
      <c r="Q356" s="43"/>
      <c r="R356" s="43"/>
      <c r="S356" s="43"/>
      <c r="T356" s="43"/>
      <c r="U356" s="43"/>
      <c r="V356" s="96">
        <f t="shared" si="43"/>
        <v>0</v>
      </c>
      <c r="W356" s="15"/>
      <c r="X356" s="15"/>
      <c r="Y356" s="51" t="s">
        <v>758</v>
      </c>
      <c r="Z356" s="51">
        <v>0.47222201585769635</v>
      </c>
      <c r="AA356" s="51">
        <v>0.47222201585769635</v>
      </c>
      <c r="AB356" s="51">
        <v>2.2105851173400879</v>
      </c>
      <c r="AC356" s="51">
        <v>7</v>
      </c>
      <c r="AD356" s="51" t="s">
        <v>759</v>
      </c>
      <c r="AE356" s="51" t="s">
        <v>568</v>
      </c>
      <c r="AF356" s="51">
        <v>2</v>
      </c>
      <c r="AG356" s="51">
        <v>1.3635936975479126</v>
      </c>
      <c r="AH356" s="51">
        <v>481821.68335792923</v>
      </c>
      <c r="AI356" s="51">
        <v>208466.65570676382</v>
      </c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</row>
    <row r="357" spans="1:134" x14ac:dyDescent="0.2">
      <c r="A357" s="26">
        <f t="shared" si="44"/>
        <v>351</v>
      </c>
      <c r="B357" s="43">
        <v>388</v>
      </c>
      <c r="C357" s="43" t="s">
        <v>43</v>
      </c>
      <c r="D357" s="43" t="s">
        <v>34</v>
      </c>
      <c r="E357" s="43" t="s">
        <v>24</v>
      </c>
      <c r="F357" s="43" t="s">
        <v>70</v>
      </c>
      <c r="G357" s="43" t="s">
        <v>26</v>
      </c>
      <c r="H357" s="43" t="s">
        <v>27</v>
      </c>
      <c r="I357" s="43" t="s">
        <v>27</v>
      </c>
      <c r="J357" s="96">
        <f t="shared" si="41"/>
        <v>6.25</v>
      </c>
      <c r="K357" s="96">
        <f t="shared" si="42"/>
        <v>0</v>
      </c>
      <c r="L357" s="43" t="s">
        <v>28</v>
      </c>
      <c r="M357" s="43" t="s">
        <v>29</v>
      </c>
      <c r="N357" s="43">
        <v>1</v>
      </c>
      <c r="O357" s="43">
        <v>1</v>
      </c>
      <c r="P357" s="43"/>
      <c r="Q357" s="43"/>
      <c r="R357" s="43"/>
      <c r="S357" s="43"/>
      <c r="T357" s="43"/>
      <c r="U357" s="43"/>
      <c r="V357" s="96">
        <f t="shared" si="43"/>
        <v>0</v>
      </c>
      <c r="W357" s="15"/>
      <c r="X357" s="15"/>
      <c r="Y357" s="51" t="s">
        <v>808</v>
      </c>
      <c r="Z357" s="51">
        <v>0.70488850593566954</v>
      </c>
      <c r="AA357" s="51">
        <v>0.70488850593566954</v>
      </c>
      <c r="AB357" s="51">
        <v>2.1906352043151855</v>
      </c>
      <c r="AC357" s="51">
        <v>7</v>
      </c>
      <c r="AD357" s="51" t="s">
        <v>809</v>
      </c>
      <c r="AE357" s="51" t="s">
        <v>799</v>
      </c>
      <c r="AF357" s="51">
        <v>2</v>
      </c>
      <c r="AG357" s="51">
        <v>1.1945031881332397</v>
      </c>
      <c r="AH357" s="51">
        <v>480391.93167527014</v>
      </c>
      <c r="AI357" s="51">
        <v>209802.51235167834</v>
      </c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</row>
    <row r="358" spans="1:134" x14ac:dyDescent="0.2">
      <c r="A358" s="26">
        <f t="shared" si="44"/>
        <v>352</v>
      </c>
      <c r="B358" s="43">
        <v>402</v>
      </c>
      <c r="C358" s="43" t="s">
        <v>43</v>
      </c>
      <c r="D358" s="43" t="s">
        <v>34</v>
      </c>
      <c r="E358" s="43" t="s">
        <v>24</v>
      </c>
      <c r="F358" s="43" t="s">
        <v>70</v>
      </c>
      <c r="G358" s="43" t="s">
        <v>58</v>
      </c>
      <c r="H358" s="43" t="s">
        <v>27</v>
      </c>
      <c r="I358" s="43" t="s">
        <v>27</v>
      </c>
      <c r="J358" s="96">
        <f t="shared" si="41"/>
        <v>6.25</v>
      </c>
      <c r="K358" s="96">
        <f t="shared" si="42"/>
        <v>0</v>
      </c>
      <c r="L358" s="43" t="s">
        <v>28</v>
      </c>
      <c r="M358" s="43" t="s">
        <v>29</v>
      </c>
      <c r="N358" s="43">
        <v>1</v>
      </c>
      <c r="O358" s="43">
        <v>1</v>
      </c>
      <c r="P358" s="43"/>
      <c r="Q358" s="43"/>
      <c r="R358" s="43"/>
      <c r="S358" s="43"/>
      <c r="T358" s="43"/>
      <c r="U358" s="43"/>
      <c r="V358" s="96">
        <f t="shared" si="43"/>
        <v>0</v>
      </c>
      <c r="W358" s="15"/>
      <c r="X358" s="15"/>
      <c r="Y358" s="51" t="s">
        <v>832</v>
      </c>
      <c r="Z358" s="51">
        <v>0.53873426437377914</v>
      </c>
      <c r="AA358" s="51">
        <v>0.53873426437377914</v>
      </c>
      <c r="AB358" s="51">
        <v>2.4785091876983643</v>
      </c>
      <c r="AC358" s="51">
        <v>6</v>
      </c>
      <c r="AD358" s="51" t="s">
        <v>833</v>
      </c>
      <c r="AE358" s="51" t="s">
        <v>799</v>
      </c>
      <c r="AF358" s="51">
        <v>2</v>
      </c>
      <c r="AG358" s="51">
        <v>1.6813009977340698</v>
      </c>
      <c r="AH358" s="51">
        <v>476519.84816769883</v>
      </c>
      <c r="AI358" s="51">
        <v>212816.85903375832</v>
      </c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</row>
    <row r="359" spans="1:134" x14ac:dyDescent="0.2">
      <c r="A359" s="26">
        <f t="shared" si="44"/>
        <v>353</v>
      </c>
      <c r="B359" s="43">
        <v>102</v>
      </c>
      <c r="C359" s="43" t="s">
        <v>43</v>
      </c>
      <c r="D359" s="43" t="s">
        <v>39</v>
      </c>
      <c r="E359" s="43" t="s">
        <v>24</v>
      </c>
      <c r="F359" s="43" t="s">
        <v>70</v>
      </c>
      <c r="G359" s="43" t="s">
        <v>40</v>
      </c>
      <c r="H359" s="43" t="s">
        <v>27</v>
      </c>
      <c r="I359" s="43" t="s">
        <v>27</v>
      </c>
      <c r="J359" s="96">
        <f t="shared" si="41"/>
        <v>6.25</v>
      </c>
      <c r="K359" s="96">
        <f t="shared" si="42"/>
        <v>0</v>
      </c>
      <c r="L359" s="43" t="s">
        <v>135</v>
      </c>
      <c r="M359" s="43" t="s">
        <v>29</v>
      </c>
      <c r="N359" s="43">
        <v>1</v>
      </c>
      <c r="O359" s="43">
        <v>1</v>
      </c>
      <c r="P359" s="43"/>
      <c r="Q359" s="43"/>
      <c r="R359" s="43"/>
      <c r="S359" s="43"/>
      <c r="T359" s="43"/>
      <c r="U359" s="43"/>
      <c r="V359" s="96">
        <f t="shared" si="43"/>
        <v>0</v>
      </c>
      <c r="W359" s="15"/>
      <c r="X359" s="15"/>
      <c r="Y359" s="51" t="s">
        <v>270</v>
      </c>
      <c r="Z359" s="51">
        <v>0.1302030444145203</v>
      </c>
      <c r="AA359" s="51">
        <v>0.1302030444145203</v>
      </c>
      <c r="AB359" s="51">
        <v>2.8465616703033447</v>
      </c>
      <c r="AC359" s="51">
        <v>7</v>
      </c>
      <c r="AD359" s="51" t="s">
        <v>271</v>
      </c>
      <c r="AE359" s="51" t="s">
        <v>254</v>
      </c>
      <c r="AF359" s="51">
        <v>2</v>
      </c>
      <c r="AG359" s="51">
        <v>1.4053897857666016</v>
      </c>
      <c r="AH359" s="51">
        <v>471669.54495131708</v>
      </c>
      <c r="AI359" s="51">
        <v>237738.26274277666</v>
      </c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</row>
    <row r="360" spans="1:134" x14ac:dyDescent="0.2">
      <c r="A360" s="26">
        <f t="shared" si="44"/>
        <v>354</v>
      </c>
      <c r="B360" s="43">
        <v>143</v>
      </c>
      <c r="C360" s="43" t="s">
        <v>43</v>
      </c>
      <c r="D360" s="43" t="s">
        <v>39</v>
      </c>
      <c r="E360" s="43" t="s">
        <v>24</v>
      </c>
      <c r="F360" s="43" t="s">
        <v>70</v>
      </c>
      <c r="G360" s="43" t="s">
        <v>58</v>
      </c>
      <c r="H360" s="43" t="s">
        <v>27</v>
      </c>
      <c r="I360" s="43" t="s">
        <v>27</v>
      </c>
      <c r="J360" s="96">
        <f t="shared" si="41"/>
        <v>6.25</v>
      </c>
      <c r="K360" s="96">
        <f t="shared" si="42"/>
        <v>0</v>
      </c>
      <c r="L360" s="43" t="s">
        <v>135</v>
      </c>
      <c r="M360" s="43" t="s">
        <v>29</v>
      </c>
      <c r="N360" s="43">
        <v>1</v>
      </c>
      <c r="O360" s="43">
        <v>1</v>
      </c>
      <c r="P360" s="43"/>
      <c r="Q360" s="43"/>
      <c r="R360" s="43"/>
      <c r="S360" s="43"/>
      <c r="T360" s="43"/>
      <c r="U360" s="43"/>
      <c r="V360" s="96">
        <f t="shared" si="43"/>
        <v>0</v>
      </c>
      <c r="W360" s="15"/>
      <c r="X360" s="15"/>
      <c r="Y360" s="51" t="s">
        <v>356</v>
      </c>
      <c r="Z360" s="51">
        <v>0.45206857919692983</v>
      </c>
      <c r="AA360" s="51">
        <v>0.45206857919692983</v>
      </c>
      <c r="AB360" s="51">
        <v>2.5891401767730713</v>
      </c>
      <c r="AC360" s="51">
        <v>5</v>
      </c>
      <c r="AD360" s="51" t="s">
        <v>357</v>
      </c>
      <c r="AE360" s="51" t="s">
        <v>254</v>
      </c>
      <c r="AF360" s="51">
        <v>2</v>
      </c>
      <c r="AG360" s="51">
        <v>1.6986211538314819</v>
      </c>
      <c r="AH360" s="51">
        <v>475131.37698681798</v>
      </c>
      <c r="AI360" s="51">
        <v>232358.65939063905</v>
      </c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</row>
    <row r="361" spans="1:134" x14ac:dyDescent="0.2">
      <c r="A361" s="26">
        <f t="shared" si="44"/>
        <v>355</v>
      </c>
      <c r="B361" s="43">
        <v>170</v>
      </c>
      <c r="C361" s="43" t="s">
        <v>43</v>
      </c>
      <c r="D361" s="43" t="s">
        <v>39</v>
      </c>
      <c r="E361" s="43" t="s">
        <v>24</v>
      </c>
      <c r="F361" s="43" t="s">
        <v>70</v>
      </c>
      <c r="G361" s="43" t="s">
        <v>26</v>
      </c>
      <c r="H361" s="43" t="s">
        <v>27</v>
      </c>
      <c r="I361" s="43" t="s">
        <v>27</v>
      </c>
      <c r="J361" s="96">
        <f t="shared" si="41"/>
        <v>6.25</v>
      </c>
      <c r="K361" s="96">
        <f t="shared" si="42"/>
        <v>0</v>
      </c>
      <c r="L361" s="43" t="s">
        <v>28</v>
      </c>
      <c r="M361" s="43" t="s">
        <v>29</v>
      </c>
      <c r="N361" s="43">
        <v>1</v>
      </c>
      <c r="O361" s="43">
        <v>1</v>
      </c>
      <c r="P361" s="43"/>
      <c r="Q361" s="43"/>
      <c r="R361" s="43"/>
      <c r="S361" s="43"/>
      <c r="T361" s="43"/>
      <c r="U361" s="43"/>
      <c r="V361" s="96">
        <f t="shared" si="43"/>
        <v>0</v>
      </c>
      <c r="W361" s="15"/>
      <c r="X361" s="15"/>
      <c r="Y361" s="51" t="s">
        <v>411</v>
      </c>
      <c r="Z361" s="51">
        <v>0.40938139677047747</v>
      </c>
      <c r="AA361" s="51">
        <v>0.40938139677047747</v>
      </c>
      <c r="AB361" s="51">
        <v>2.5437018871307373</v>
      </c>
      <c r="AC361" s="51">
        <v>8</v>
      </c>
      <c r="AD361" s="51" t="s">
        <v>412</v>
      </c>
      <c r="AE361" s="51" t="s">
        <v>254</v>
      </c>
      <c r="AF361" s="51">
        <v>2</v>
      </c>
      <c r="AG361" s="51">
        <v>1.1692864894866943</v>
      </c>
      <c r="AH361" s="51">
        <v>487521.59826216719</v>
      </c>
      <c r="AI361" s="51">
        <v>232158.18437170918</v>
      </c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</row>
    <row r="362" spans="1:134" x14ac:dyDescent="0.2">
      <c r="A362" s="26">
        <f t="shared" si="44"/>
        <v>356</v>
      </c>
      <c r="B362" s="43">
        <v>214</v>
      </c>
      <c r="C362" s="43" t="s">
        <v>43</v>
      </c>
      <c r="D362" s="43" t="s">
        <v>39</v>
      </c>
      <c r="E362" s="43" t="s">
        <v>24</v>
      </c>
      <c r="F362" s="43" t="s">
        <v>70</v>
      </c>
      <c r="G362" s="43" t="s">
        <v>40</v>
      </c>
      <c r="H362" s="43" t="s">
        <v>27</v>
      </c>
      <c r="I362" s="43" t="s">
        <v>27</v>
      </c>
      <c r="J362" s="96">
        <f t="shared" si="41"/>
        <v>6.25</v>
      </c>
      <c r="K362" s="96">
        <f t="shared" si="42"/>
        <v>0</v>
      </c>
      <c r="L362" s="43" t="s">
        <v>28</v>
      </c>
      <c r="M362" s="43" t="s">
        <v>29</v>
      </c>
      <c r="N362" s="43">
        <v>1</v>
      </c>
      <c r="O362" s="43">
        <v>1</v>
      </c>
      <c r="P362" s="43"/>
      <c r="Q362" s="43"/>
      <c r="R362" s="43"/>
      <c r="S362" s="43"/>
      <c r="T362" s="43"/>
      <c r="U362" s="43"/>
      <c r="V362" s="96">
        <f t="shared" si="43"/>
        <v>0</v>
      </c>
      <c r="W362" s="15"/>
      <c r="X362" s="15"/>
      <c r="Y362" s="51" t="s">
        <v>501</v>
      </c>
      <c r="Z362" s="51">
        <v>0.45734875679016096</v>
      </c>
      <c r="AA362" s="51">
        <v>0.45734875679016096</v>
      </c>
      <c r="AB362" s="51">
        <v>3.9190220832824707</v>
      </c>
      <c r="AC362" s="51">
        <v>6</v>
      </c>
      <c r="AD362" s="51" t="s">
        <v>502</v>
      </c>
      <c r="AE362" s="51" t="s">
        <v>254</v>
      </c>
      <c r="AF362" s="51">
        <v>2</v>
      </c>
      <c r="AG362" s="51">
        <v>2.9977321624755859</v>
      </c>
      <c r="AH362" s="51">
        <v>487097.56561221584</v>
      </c>
      <c r="AI362" s="51">
        <v>220294.49025258623</v>
      </c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</row>
    <row r="363" spans="1:134" x14ac:dyDescent="0.2">
      <c r="A363" s="26">
        <f t="shared" si="44"/>
        <v>357</v>
      </c>
      <c r="B363" s="43">
        <v>234</v>
      </c>
      <c r="C363" s="43" t="s">
        <v>43</v>
      </c>
      <c r="D363" s="43" t="s">
        <v>39</v>
      </c>
      <c r="E363" s="43" t="s">
        <v>24</v>
      </c>
      <c r="F363" s="43" t="s">
        <v>70</v>
      </c>
      <c r="G363" s="43" t="s">
        <v>44</v>
      </c>
      <c r="H363" s="43" t="s">
        <v>27</v>
      </c>
      <c r="I363" s="43" t="s">
        <v>27</v>
      </c>
      <c r="J363" s="96">
        <f t="shared" si="41"/>
        <v>6.25</v>
      </c>
      <c r="K363" s="96">
        <f t="shared" si="42"/>
        <v>0</v>
      </c>
      <c r="L363" s="43" t="s">
        <v>28</v>
      </c>
      <c r="M363" s="43" t="s">
        <v>29</v>
      </c>
      <c r="N363" s="43">
        <v>1</v>
      </c>
      <c r="O363" s="43">
        <v>1</v>
      </c>
      <c r="P363" s="43"/>
      <c r="Q363" s="43"/>
      <c r="R363" s="43"/>
      <c r="S363" s="43"/>
      <c r="T363" s="43"/>
      <c r="U363" s="43"/>
      <c r="V363" s="96">
        <f t="shared" si="43"/>
        <v>0</v>
      </c>
      <c r="W363" s="15"/>
      <c r="X363" s="15"/>
      <c r="Y363" s="51" t="s">
        <v>539</v>
      </c>
      <c r="Z363" s="51">
        <v>0.51907816410064678</v>
      </c>
      <c r="AA363" s="51">
        <v>0.51907816410064678</v>
      </c>
      <c r="AB363" s="51">
        <v>3.7099049091339111</v>
      </c>
      <c r="AC363" s="51">
        <v>6</v>
      </c>
      <c r="AD363" s="51" t="s">
        <v>251</v>
      </c>
      <c r="AE363" s="51" t="s">
        <v>254</v>
      </c>
      <c r="AF363" s="51">
        <v>2</v>
      </c>
      <c r="AG363" s="51">
        <v>1.8751721382141113</v>
      </c>
      <c r="AH363" s="51">
        <v>489049.54181043454</v>
      </c>
      <c r="AI363" s="51">
        <v>220538.72653872668</v>
      </c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</row>
    <row r="364" spans="1:134" x14ac:dyDescent="0.2">
      <c r="A364" s="26">
        <f t="shared" si="44"/>
        <v>358</v>
      </c>
      <c r="B364" s="43">
        <v>441</v>
      </c>
      <c r="C364" s="43" t="s">
        <v>43</v>
      </c>
      <c r="D364" s="43" t="s">
        <v>39</v>
      </c>
      <c r="E364" s="43" t="s">
        <v>24</v>
      </c>
      <c r="F364" s="43" t="s">
        <v>70</v>
      </c>
      <c r="G364" s="43" t="s">
        <v>26</v>
      </c>
      <c r="H364" s="43" t="s">
        <v>27</v>
      </c>
      <c r="I364" s="43" t="s">
        <v>27</v>
      </c>
      <c r="J364" s="96">
        <f t="shared" si="41"/>
        <v>6.25</v>
      </c>
      <c r="K364" s="96">
        <f t="shared" si="42"/>
        <v>0</v>
      </c>
      <c r="L364" s="43" t="s">
        <v>135</v>
      </c>
      <c r="M364" s="43" t="s">
        <v>29</v>
      </c>
      <c r="N364" s="43">
        <v>1</v>
      </c>
      <c r="O364" s="43">
        <v>1</v>
      </c>
      <c r="P364" s="43"/>
      <c r="Q364" s="43"/>
      <c r="R364" s="43"/>
      <c r="S364" s="43"/>
      <c r="T364" s="43"/>
      <c r="U364" s="43"/>
      <c r="V364" s="96">
        <f t="shared" si="43"/>
        <v>0</v>
      </c>
      <c r="W364" s="15"/>
      <c r="X364" s="15"/>
      <c r="Y364" s="51" t="s">
        <v>892</v>
      </c>
      <c r="Z364" s="51">
        <v>0.50490302324295033</v>
      </c>
      <c r="AA364" s="51">
        <v>0.50490302324295033</v>
      </c>
      <c r="AB364" s="51">
        <v>4.5728497505187988</v>
      </c>
      <c r="AC364" s="51">
        <v>5</v>
      </c>
      <c r="AD364" s="51" t="s">
        <v>893</v>
      </c>
      <c r="AE364" s="51" t="s">
        <v>799</v>
      </c>
      <c r="AF364" s="51">
        <v>2</v>
      </c>
      <c r="AG364" s="51">
        <v>1.5894273519515991</v>
      </c>
      <c r="AH364" s="51">
        <v>471202.51875400211</v>
      </c>
      <c r="AI364" s="51">
        <v>210192.69708745298</v>
      </c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</row>
    <row r="365" spans="1:134" x14ac:dyDescent="0.2">
      <c r="A365" s="26">
        <f t="shared" si="44"/>
        <v>359</v>
      </c>
      <c r="B365" s="43">
        <v>17</v>
      </c>
      <c r="C365" s="43" t="s">
        <v>43</v>
      </c>
      <c r="D365" s="43" t="s">
        <v>39</v>
      </c>
      <c r="E365" s="43" t="s">
        <v>24</v>
      </c>
      <c r="F365" s="43" t="s">
        <v>894</v>
      </c>
      <c r="G365" s="43" t="s">
        <v>40</v>
      </c>
      <c r="H365" s="43" t="s">
        <v>27</v>
      </c>
      <c r="I365" s="43" t="s">
        <v>27</v>
      </c>
      <c r="J365" s="96">
        <f t="shared" si="41"/>
        <v>6.25</v>
      </c>
      <c r="K365" s="96">
        <f t="shared" si="42"/>
        <v>0</v>
      </c>
      <c r="L365" s="43" t="s">
        <v>28</v>
      </c>
      <c r="M365" s="43" t="s">
        <v>29</v>
      </c>
      <c r="N365" s="43">
        <v>1</v>
      </c>
      <c r="O365" s="43">
        <v>1</v>
      </c>
      <c r="P365" s="43"/>
      <c r="Q365" s="43"/>
      <c r="R365" s="43"/>
      <c r="S365" s="43"/>
      <c r="T365" s="43"/>
      <c r="U365" s="43"/>
      <c r="V365" s="96">
        <f t="shared" si="43"/>
        <v>0</v>
      </c>
      <c r="W365" s="15"/>
      <c r="X365" s="15"/>
      <c r="Y365" s="51" t="s">
        <v>85</v>
      </c>
      <c r="Z365" s="51">
        <v>0.35528954029083276</v>
      </c>
      <c r="AA365" s="51">
        <v>0.35528954029083276</v>
      </c>
      <c r="AB365" s="51">
        <v>2.5261650085449219</v>
      </c>
      <c r="AC365" s="51">
        <v>8</v>
      </c>
      <c r="AD365" s="51" t="s">
        <v>86</v>
      </c>
      <c r="AE365" s="51" t="s">
        <v>32</v>
      </c>
      <c r="AF365" s="51">
        <v>2</v>
      </c>
      <c r="AG365" s="51">
        <v>1.1563149690628052</v>
      </c>
      <c r="AH365" s="51">
        <v>470548.07483486127</v>
      </c>
      <c r="AI365" s="51">
        <v>227101.96155117842</v>
      </c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</row>
    <row r="366" spans="1:134" x14ac:dyDescent="0.2">
      <c r="A366" s="26">
        <f t="shared" si="44"/>
        <v>360</v>
      </c>
      <c r="B366" s="43">
        <v>419</v>
      </c>
      <c r="C366" s="43" t="s">
        <v>43</v>
      </c>
      <c r="D366" s="43" t="s">
        <v>39</v>
      </c>
      <c r="E366" s="43" t="s">
        <v>24</v>
      </c>
      <c r="F366" s="43" t="s">
        <v>235</v>
      </c>
      <c r="G366" s="43" t="s">
        <v>26</v>
      </c>
      <c r="H366" s="43" t="s">
        <v>27</v>
      </c>
      <c r="I366" s="43" t="s">
        <v>27</v>
      </c>
      <c r="J366" s="96">
        <f t="shared" si="41"/>
        <v>6.25</v>
      </c>
      <c r="K366" s="96">
        <f t="shared" si="42"/>
        <v>0</v>
      </c>
      <c r="L366" s="43" t="s">
        <v>38</v>
      </c>
      <c r="M366" s="43" t="s">
        <v>39</v>
      </c>
      <c r="N366" s="43">
        <v>1</v>
      </c>
      <c r="O366" s="43">
        <v>0</v>
      </c>
      <c r="P366" s="43"/>
      <c r="Q366" s="43"/>
      <c r="R366" s="43"/>
      <c r="S366" s="43"/>
      <c r="T366" s="43"/>
      <c r="U366" s="43"/>
      <c r="V366" s="96">
        <f t="shared" si="43"/>
        <v>0</v>
      </c>
      <c r="W366" s="15"/>
      <c r="X366" s="15"/>
      <c r="Y366" s="51" t="s">
        <v>859</v>
      </c>
      <c r="Z366" s="51">
        <v>0.83725738618383561</v>
      </c>
      <c r="AA366" s="51">
        <v>0.83725738618383561</v>
      </c>
      <c r="AB366" s="51">
        <v>3.0545775890350342</v>
      </c>
      <c r="AC366" s="51">
        <v>4</v>
      </c>
      <c r="AD366" s="51" t="s">
        <v>860</v>
      </c>
      <c r="AE366" s="51" t="s">
        <v>799</v>
      </c>
      <c r="AF366" s="51">
        <v>2</v>
      </c>
      <c r="AG366" s="51">
        <v>1.720948338508606</v>
      </c>
      <c r="AH366" s="51">
        <v>477780.13260323269</v>
      </c>
      <c r="AI366" s="51">
        <v>207114.46038116681</v>
      </c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</row>
    <row r="367" spans="1:134" x14ac:dyDescent="0.2">
      <c r="A367" s="26">
        <f t="shared" si="44"/>
        <v>361</v>
      </c>
      <c r="B367" s="43">
        <v>436</v>
      </c>
      <c r="C367" s="43" t="s">
        <v>43</v>
      </c>
      <c r="D367" s="43" t="s">
        <v>39</v>
      </c>
      <c r="E367" s="43" t="s">
        <v>24</v>
      </c>
      <c r="F367" s="43" t="s">
        <v>235</v>
      </c>
      <c r="G367" s="43" t="s">
        <v>26</v>
      </c>
      <c r="H367" s="43" t="s">
        <v>27</v>
      </c>
      <c r="I367" s="43" t="s">
        <v>27</v>
      </c>
      <c r="J367" s="96">
        <f t="shared" si="41"/>
        <v>6.25</v>
      </c>
      <c r="K367" s="96">
        <f t="shared" si="42"/>
        <v>0</v>
      </c>
      <c r="L367" s="43" t="s">
        <v>28</v>
      </c>
      <c r="M367" s="43" t="s">
        <v>39</v>
      </c>
      <c r="N367" s="43">
        <v>2</v>
      </c>
      <c r="O367" s="43">
        <v>0</v>
      </c>
      <c r="P367" s="43"/>
      <c r="Q367" s="43"/>
      <c r="R367" s="43"/>
      <c r="S367" s="43"/>
      <c r="T367" s="43"/>
      <c r="U367" s="43"/>
      <c r="V367" s="96">
        <f t="shared" si="43"/>
        <v>0</v>
      </c>
      <c r="W367" s="15"/>
      <c r="X367" s="15"/>
      <c r="Y367" s="51" t="s">
        <v>885</v>
      </c>
      <c r="Z367" s="51">
        <v>0.68864172935485846</v>
      </c>
      <c r="AA367" s="51">
        <v>0.68864172935485846</v>
      </c>
      <c r="AB367" s="51">
        <v>3.3982944488525391</v>
      </c>
      <c r="AC367" s="51">
        <v>5</v>
      </c>
      <c r="AD367" s="51" t="s">
        <v>166</v>
      </c>
      <c r="AE367" s="51" t="s">
        <v>799</v>
      </c>
      <c r="AF367" s="51">
        <v>2</v>
      </c>
      <c r="AG367" s="51">
        <v>1.81136155128479</v>
      </c>
      <c r="AH367" s="51">
        <v>475151.5287775654</v>
      </c>
      <c r="AI367" s="51">
        <v>205796.74504080045</v>
      </c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</row>
    <row r="368" spans="1:134" x14ac:dyDescent="0.2">
      <c r="A368" s="26">
        <f t="shared" si="44"/>
        <v>362</v>
      </c>
      <c r="B368" s="43">
        <v>244</v>
      </c>
      <c r="C368" s="43" t="s">
        <v>43</v>
      </c>
      <c r="D368" s="43" t="s">
        <v>39</v>
      </c>
      <c r="E368" s="43" t="s">
        <v>24</v>
      </c>
      <c r="F368" s="43" t="s">
        <v>235</v>
      </c>
      <c r="G368" s="43" t="s">
        <v>26</v>
      </c>
      <c r="H368" s="43" t="s">
        <v>27</v>
      </c>
      <c r="I368" s="43" t="s">
        <v>27</v>
      </c>
      <c r="J368" s="96">
        <f t="shared" si="41"/>
        <v>6.25</v>
      </c>
      <c r="K368" s="96">
        <f t="shared" si="42"/>
        <v>0</v>
      </c>
      <c r="L368" s="43" t="s">
        <v>28</v>
      </c>
      <c r="M368" s="43" t="s">
        <v>29</v>
      </c>
      <c r="N368" s="43">
        <v>1</v>
      </c>
      <c r="O368" s="43">
        <v>1</v>
      </c>
      <c r="P368" s="43"/>
      <c r="Q368" s="43"/>
      <c r="R368" s="43"/>
      <c r="S368" s="43"/>
      <c r="T368" s="43"/>
      <c r="U368" s="43"/>
      <c r="V368" s="96">
        <f t="shared" si="43"/>
        <v>0</v>
      </c>
      <c r="W368" s="15"/>
      <c r="X368" s="15"/>
      <c r="Y368" s="51" t="s">
        <v>558</v>
      </c>
      <c r="Z368" s="51">
        <v>0.39789381265640295</v>
      </c>
      <c r="AA368" s="51">
        <v>0.39789381265640295</v>
      </c>
      <c r="AB368" s="51">
        <v>1.6527755260467529</v>
      </c>
      <c r="AC368" s="51">
        <v>8</v>
      </c>
      <c r="AD368" s="51" t="s">
        <v>559</v>
      </c>
      <c r="AE368" s="51" t="s">
        <v>254</v>
      </c>
      <c r="AF368" s="51">
        <v>2</v>
      </c>
      <c r="AG368" s="51">
        <v>0.99655622243881226</v>
      </c>
      <c r="AH368" s="51">
        <v>487552.65116279735</v>
      </c>
      <c r="AI368" s="51">
        <v>229578.37520031224</v>
      </c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</row>
    <row r="369" spans="1:134" x14ac:dyDescent="0.2">
      <c r="A369" s="26">
        <f t="shared" si="44"/>
        <v>363</v>
      </c>
      <c r="B369" s="43">
        <v>169</v>
      </c>
      <c r="C369" s="43" t="s">
        <v>408</v>
      </c>
      <c r="D369" s="43" t="s">
        <v>39</v>
      </c>
      <c r="E369" s="43" t="s">
        <v>24</v>
      </c>
      <c r="F369" s="43" t="s">
        <v>70</v>
      </c>
      <c r="G369" s="43" t="s">
        <v>58</v>
      </c>
      <c r="H369" s="43" t="s">
        <v>195</v>
      </c>
      <c r="I369" s="43" t="s">
        <v>195</v>
      </c>
      <c r="J369" s="96">
        <f t="shared" si="41"/>
        <v>9</v>
      </c>
      <c r="K369" s="96">
        <f t="shared" si="42"/>
        <v>0</v>
      </c>
      <c r="L369" s="43" t="s">
        <v>28</v>
      </c>
      <c r="M369" s="43" t="s">
        <v>39</v>
      </c>
      <c r="N369" s="43">
        <v>1</v>
      </c>
      <c r="O369" s="43">
        <v>0</v>
      </c>
      <c r="P369" s="43"/>
      <c r="Q369" s="43"/>
      <c r="R369" s="43"/>
      <c r="S369" s="43"/>
      <c r="T369" s="43"/>
      <c r="U369" s="43"/>
      <c r="V369" s="96">
        <f t="shared" si="43"/>
        <v>0</v>
      </c>
      <c r="W369" s="15"/>
      <c r="X369" s="15"/>
      <c r="Y369" s="51" t="s">
        <v>409</v>
      </c>
      <c r="Z369" s="51">
        <v>0.15840399503707889</v>
      </c>
      <c r="AA369" s="51">
        <v>0.15840399503707889</v>
      </c>
      <c r="AB369" s="51">
        <v>1.8592023849487305</v>
      </c>
      <c r="AC369" s="51">
        <v>9</v>
      </c>
      <c r="AD369" s="51" t="s">
        <v>410</v>
      </c>
      <c r="AE369" s="51" t="s">
        <v>254</v>
      </c>
      <c r="AF369" s="51">
        <v>2</v>
      </c>
      <c r="AG369" s="51">
        <v>0.96786719560623169</v>
      </c>
      <c r="AH369" s="51">
        <v>487393.17106596654</v>
      </c>
      <c r="AI369" s="51">
        <v>232170.25342713218</v>
      </c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</row>
    <row r="370" spans="1:134" x14ac:dyDescent="0.2">
      <c r="A370" s="26">
        <f t="shared" si="44"/>
        <v>364</v>
      </c>
      <c r="B370" s="43">
        <v>265</v>
      </c>
      <c r="C370" s="43" t="s">
        <v>408</v>
      </c>
      <c r="D370" s="43" t="s">
        <v>39</v>
      </c>
      <c r="E370" s="43" t="s">
        <v>24</v>
      </c>
      <c r="F370" s="43" t="s">
        <v>70</v>
      </c>
      <c r="G370" s="43" t="s">
        <v>44</v>
      </c>
      <c r="H370" s="43" t="s">
        <v>36</v>
      </c>
      <c r="I370" s="43" t="s">
        <v>36</v>
      </c>
      <c r="J370" s="96">
        <f t="shared" si="41"/>
        <v>4</v>
      </c>
      <c r="K370" s="96">
        <f t="shared" si="42"/>
        <v>0</v>
      </c>
      <c r="L370" s="43" t="s">
        <v>28</v>
      </c>
      <c r="M370" s="43" t="s">
        <v>29</v>
      </c>
      <c r="N370" s="43">
        <v>1</v>
      </c>
      <c r="O370" s="43">
        <v>1</v>
      </c>
      <c r="P370" s="43"/>
      <c r="Q370" s="43"/>
      <c r="R370" s="43"/>
      <c r="S370" s="43"/>
      <c r="T370" s="43"/>
      <c r="U370" s="43"/>
      <c r="V370" s="96">
        <f t="shared" si="43"/>
        <v>0</v>
      </c>
      <c r="W370" s="15"/>
      <c r="X370" s="15"/>
      <c r="Y370" s="51" t="s">
        <v>596</v>
      </c>
      <c r="Z370" s="51">
        <v>0.27471481561660777</v>
      </c>
      <c r="AA370" s="51">
        <v>0.27471481561660777</v>
      </c>
      <c r="AB370" s="51">
        <v>4.4851264953613281</v>
      </c>
      <c r="AC370" s="51">
        <v>6</v>
      </c>
      <c r="AD370" s="51" t="s">
        <v>300</v>
      </c>
      <c r="AE370" s="51" t="s">
        <v>568</v>
      </c>
      <c r="AF370" s="51">
        <v>2</v>
      </c>
      <c r="AG370" s="51">
        <v>3.3765487670898437</v>
      </c>
      <c r="AH370" s="51">
        <v>480932.41675092559</v>
      </c>
      <c r="AI370" s="51">
        <v>227296.28775527154</v>
      </c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</row>
    <row r="371" spans="1:134" x14ac:dyDescent="0.2">
      <c r="A371" s="26">
        <f t="shared" si="44"/>
        <v>365</v>
      </c>
      <c r="B371" s="43">
        <v>292</v>
      </c>
      <c r="C371" s="43" t="s">
        <v>408</v>
      </c>
      <c r="D371" s="43" t="s">
        <v>39</v>
      </c>
      <c r="E371" s="43" t="s">
        <v>24</v>
      </c>
      <c r="F371" s="43" t="s">
        <v>70</v>
      </c>
      <c r="G371" s="43" t="s">
        <v>26</v>
      </c>
      <c r="H371" s="43" t="s">
        <v>36</v>
      </c>
      <c r="I371" s="43" t="s">
        <v>36</v>
      </c>
      <c r="J371" s="96">
        <f t="shared" si="41"/>
        <v>4</v>
      </c>
      <c r="K371" s="96">
        <f t="shared" si="42"/>
        <v>0</v>
      </c>
      <c r="L371" s="43" t="s">
        <v>28</v>
      </c>
      <c r="M371" s="43" t="s">
        <v>29</v>
      </c>
      <c r="N371" s="43">
        <v>1</v>
      </c>
      <c r="O371" s="43">
        <v>1</v>
      </c>
      <c r="P371" s="43"/>
      <c r="Q371" s="43"/>
      <c r="R371" s="43"/>
      <c r="S371" s="43"/>
      <c r="T371" s="43"/>
      <c r="U371" s="43"/>
      <c r="V371" s="96">
        <f t="shared" si="43"/>
        <v>0</v>
      </c>
      <c r="W371" s="15"/>
      <c r="X371" s="15"/>
      <c r="Y371" s="51" t="s">
        <v>635</v>
      </c>
      <c r="Z371" s="51">
        <v>0.2811667990684511</v>
      </c>
      <c r="AA371" s="51">
        <v>0.2811667990684511</v>
      </c>
      <c r="AB371" s="51">
        <v>1.7026718854904175</v>
      </c>
      <c r="AC371" s="51">
        <v>7</v>
      </c>
      <c r="AD371" s="51" t="s">
        <v>636</v>
      </c>
      <c r="AE371" s="51" t="s">
        <v>568</v>
      </c>
      <c r="AF371" s="51">
        <v>2</v>
      </c>
      <c r="AG371" s="51">
        <v>1.0343836545944214</v>
      </c>
      <c r="AH371" s="51">
        <v>477686.32257093349</v>
      </c>
      <c r="AI371" s="51">
        <v>224928.62776729153</v>
      </c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</row>
    <row r="372" spans="1:134" x14ac:dyDescent="0.2">
      <c r="A372" s="26">
        <f t="shared" si="44"/>
        <v>366</v>
      </c>
      <c r="B372" s="43">
        <v>337</v>
      </c>
      <c r="C372" s="43" t="s">
        <v>408</v>
      </c>
      <c r="D372" s="43" t="s">
        <v>39</v>
      </c>
      <c r="E372" s="43" t="s">
        <v>24</v>
      </c>
      <c r="F372" s="43" t="s">
        <v>70</v>
      </c>
      <c r="G372" s="43" t="s">
        <v>44</v>
      </c>
      <c r="H372" s="43" t="s">
        <v>195</v>
      </c>
      <c r="I372" s="43" t="s">
        <v>195</v>
      </c>
      <c r="J372" s="96">
        <f t="shared" si="41"/>
        <v>9</v>
      </c>
      <c r="K372" s="96">
        <f t="shared" si="42"/>
        <v>0</v>
      </c>
      <c r="L372" s="43" t="s">
        <v>28</v>
      </c>
      <c r="M372" s="43" t="s">
        <v>29</v>
      </c>
      <c r="N372" s="43">
        <v>1</v>
      </c>
      <c r="O372" s="43">
        <v>1</v>
      </c>
      <c r="P372" s="43"/>
      <c r="Q372" s="43"/>
      <c r="R372" s="43"/>
      <c r="S372" s="43"/>
      <c r="T372" s="43"/>
      <c r="U372" s="43"/>
      <c r="V372" s="96">
        <f t="shared" si="43"/>
        <v>0</v>
      </c>
      <c r="W372" s="15"/>
      <c r="X372" s="15"/>
      <c r="Y372" s="51" t="s">
        <v>714</v>
      </c>
      <c r="Z372" s="51">
        <v>0.30568654298782327</v>
      </c>
      <c r="AA372" s="51">
        <v>0.30568654298782327</v>
      </c>
      <c r="AB372" s="51">
        <v>2.760103702545166</v>
      </c>
      <c r="AC372" s="51">
        <v>6</v>
      </c>
      <c r="AD372" s="51" t="s">
        <v>715</v>
      </c>
      <c r="AE372" s="51" t="s">
        <v>568</v>
      </c>
      <c r="AF372" s="51">
        <v>2</v>
      </c>
      <c r="AG372" s="51">
        <v>1.2194458246231079</v>
      </c>
      <c r="AH372" s="51">
        <v>479863.60187326081</v>
      </c>
      <c r="AI372" s="51">
        <v>218877.53526166119</v>
      </c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</row>
    <row r="373" spans="1:134" x14ac:dyDescent="0.2">
      <c r="A373" s="26">
        <f t="shared" si="44"/>
        <v>367</v>
      </c>
      <c r="B373" s="43">
        <v>353</v>
      </c>
      <c r="C373" s="43" t="s">
        <v>408</v>
      </c>
      <c r="D373" s="43" t="s">
        <v>39</v>
      </c>
      <c r="E373" s="43" t="s">
        <v>24</v>
      </c>
      <c r="F373" s="43" t="s">
        <v>70</v>
      </c>
      <c r="G373" s="43" t="s">
        <v>58</v>
      </c>
      <c r="H373" s="43" t="s">
        <v>195</v>
      </c>
      <c r="I373" s="43" t="s">
        <v>195</v>
      </c>
      <c r="J373" s="96">
        <f t="shared" si="41"/>
        <v>9</v>
      </c>
      <c r="K373" s="96">
        <f t="shared" si="42"/>
        <v>0</v>
      </c>
      <c r="L373" s="43" t="s">
        <v>28</v>
      </c>
      <c r="M373" s="43" t="s">
        <v>29</v>
      </c>
      <c r="N373" s="43">
        <v>1</v>
      </c>
      <c r="O373" s="43">
        <v>1</v>
      </c>
      <c r="P373" s="43"/>
      <c r="Q373" s="43"/>
      <c r="R373" s="43"/>
      <c r="S373" s="43"/>
      <c r="T373" s="43"/>
      <c r="U373" s="43"/>
      <c r="V373" s="96">
        <f t="shared" si="43"/>
        <v>0</v>
      </c>
      <c r="W373" s="15"/>
      <c r="X373" s="15"/>
      <c r="Y373" s="51" t="s">
        <v>743</v>
      </c>
      <c r="Z373" s="51">
        <v>0.68275984439807169</v>
      </c>
      <c r="AA373" s="51">
        <v>0.68275984439807169</v>
      </c>
      <c r="AB373" s="51">
        <v>2.2584118843078613</v>
      </c>
      <c r="AC373" s="51">
        <v>6</v>
      </c>
      <c r="AD373" s="51" t="s">
        <v>225</v>
      </c>
      <c r="AE373" s="51" t="s">
        <v>568</v>
      </c>
      <c r="AF373" s="51">
        <v>2</v>
      </c>
      <c r="AG373" s="51">
        <v>1.5317109823226929</v>
      </c>
      <c r="AH373" s="51">
        <v>483707.76238462806</v>
      </c>
      <c r="AI373" s="51">
        <v>206341.37261601342</v>
      </c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</row>
    <row r="374" spans="1:134" x14ac:dyDescent="0.2">
      <c r="A374" s="26">
        <f t="shared" si="44"/>
        <v>368</v>
      </c>
      <c r="B374" s="43">
        <v>355</v>
      </c>
      <c r="C374" s="43" t="s">
        <v>408</v>
      </c>
      <c r="D374" s="43" t="s">
        <v>39</v>
      </c>
      <c r="E374" s="43" t="s">
        <v>24</v>
      </c>
      <c r="F374" s="43" t="s">
        <v>70</v>
      </c>
      <c r="G374" s="43" t="s">
        <v>58</v>
      </c>
      <c r="H374" s="43" t="s">
        <v>195</v>
      </c>
      <c r="I374" s="43" t="s">
        <v>195</v>
      </c>
      <c r="J374" s="96">
        <f t="shared" si="41"/>
        <v>9</v>
      </c>
      <c r="K374" s="96">
        <f t="shared" si="42"/>
        <v>0</v>
      </c>
      <c r="L374" s="43" t="s">
        <v>28</v>
      </c>
      <c r="M374" s="43" t="s">
        <v>29</v>
      </c>
      <c r="N374" s="43">
        <v>1</v>
      </c>
      <c r="O374" s="43">
        <v>1</v>
      </c>
      <c r="P374" s="43"/>
      <c r="Q374" s="43"/>
      <c r="R374" s="43"/>
      <c r="S374" s="43"/>
      <c r="T374" s="43"/>
      <c r="U374" s="43"/>
      <c r="V374" s="96">
        <f t="shared" si="43"/>
        <v>0</v>
      </c>
      <c r="W374" s="15"/>
      <c r="X374" s="15"/>
      <c r="Y374" s="51" t="s">
        <v>745</v>
      </c>
      <c r="Z374" s="51">
        <v>0.28477380514144907</v>
      </c>
      <c r="AA374" s="51">
        <v>0.28477380514144907</v>
      </c>
      <c r="AB374" s="51">
        <v>1.6525920629501343</v>
      </c>
      <c r="AC374" s="51">
        <v>8</v>
      </c>
      <c r="AD374" s="51" t="s">
        <v>229</v>
      </c>
      <c r="AE374" s="51" t="s">
        <v>568</v>
      </c>
      <c r="AF374" s="51">
        <v>2</v>
      </c>
      <c r="AG374" s="51">
        <v>1.026913046836853</v>
      </c>
      <c r="AH374" s="51">
        <v>483634.02565756539</v>
      </c>
      <c r="AI374" s="51">
        <v>206625.58162179371</v>
      </c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</row>
    <row r="375" spans="1:134" x14ac:dyDescent="0.2">
      <c r="A375" s="26">
        <f t="shared" si="44"/>
        <v>369</v>
      </c>
      <c r="B375" s="43">
        <v>115</v>
      </c>
      <c r="C375" s="43" t="s">
        <v>192</v>
      </c>
      <c r="D375" s="43" t="s">
        <v>39</v>
      </c>
      <c r="E375" s="43" t="s">
        <v>24</v>
      </c>
      <c r="F375" s="43" t="s">
        <v>70</v>
      </c>
      <c r="G375" s="43" t="s">
        <v>58</v>
      </c>
      <c r="H375" s="43" t="s">
        <v>27</v>
      </c>
      <c r="I375" s="43" t="s">
        <v>49</v>
      </c>
      <c r="J375" s="96">
        <f t="shared" si="41"/>
        <v>3.75</v>
      </c>
      <c r="K375" s="96">
        <f t="shared" si="42"/>
        <v>0</v>
      </c>
      <c r="L375" s="43" t="s">
        <v>28</v>
      </c>
      <c r="M375" s="43" t="s">
        <v>34</v>
      </c>
      <c r="N375" s="43">
        <v>1</v>
      </c>
      <c r="O375" s="43">
        <v>0</v>
      </c>
      <c r="P375" s="43"/>
      <c r="Q375" s="43"/>
      <c r="R375" s="43"/>
      <c r="S375" s="43"/>
      <c r="T375" s="43"/>
      <c r="U375" s="43"/>
      <c r="V375" s="96">
        <f t="shared" si="43"/>
        <v>0</v>
      </c>
      <c r="W375" s="15"/>
      <c r="X375" s="15"/>
      <c r="Y375" s="51" t="s">
        <v>299</v>
      </c>
      <c r="Z375" s="51">
        <v>0.2290117681026459</v>
      </c>
      <c r="AA375" s="51">
        <v>0.2290117681026459</v>
      </c>
      <c r="AB375" s="51">
        <v>1.756381630897522</v>
      </c>
      <c r="AC375" s="51">
        <v>8</v>
      </c>
      <c r="AD375" s="51" t="s">
        <v>300</v>
      </c>
      <c r="AE375" s="51" t="s">
        <v>254</v>
      </c>
      <c r="AF375" s="51">
        <v>2</v>
      </c>
      <c r="AG375" s="51">
        <v>1.0575376749038696</v>
      </c>
      <c r="AH375" s="51">
        <v>472813.39686616935</v>
      </c>
      <c r="AI375" s="51">
        <v>234127.47120916122</v>
      </c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</row>
    <row r="376" spans="1:134" x14ac:dyDescent="0.2">
      <c r="A376" s="26">
        <f t="shared" si="44"/>
        <v>370</v>
      </c>
      <c r="B376" s="43">
        <v>117</v>
      </c>
      <c r="C376" s="43" t="s">
        <v>192</v>
      </c>
      <c r="D376" s="43" t="s">
        <v>39</v>
      </c>
      <c r="E376" s="43" t="s">
        <v>24</v>
      </c>
      <c r="F376" s="43" t="s">
        <v>70</v>
      </c>
      <c r="G376" s="43" t="s">
        <v>44</v>
      </c>
      <c r="H376" s="43" t="s">
        <v>27</v>
      </c>
      <c r="I376" s="43" t="s">
        <v>49</v>
      </c>
      <c r="J376" s="96">
        <f t="shared" si="41"/>
        <v>3.75</v>
      </c>
      <c r="K376" s="96">
        <f t="shared" si="42"/>
        <v>0</v>
      </c>
      <c r="L376" s="43" t="s">
        <v>135</v>
      </c>
      <c r="M376" s="43" t="s">
        <v>34</v>
      </c>
      <c r="N376" s="43">
        <v>1</v>
      </c>
      <c r="O376" s="43">
        <v>0</v>
      </c>
      <c r="P376" s="43"/>
      <c r="Q376" s="43"/>
      <c r="R376" s="43"/>
      <c r="S376" s="43"/>
      <c r="T376" s="43"/>
      <c r="U376" s="43"/>
      <c r="V376" s="96">
        <f t="shared" si="43"/>
        <v>0</v>
      </c>
      <c r="W376" s="15"/>
      <c r="X376" s="15"/>
      <c r="Y376" s="51" t="s">
        <v>303</v>
      </c>
      <c r="Z376" s="51">
        <v>0.31169186592102055</v>
      </c>
      <c r="AA376" s="51">
        <v>0.31169186592102055</v>
      </c>
      <c r="AB376" s="51">
        <v>2.5747811794281006</v>
      </c>
      <c r="AC376" s="51">
        <v>7</v>
      </c>
      <c r="AD376" s="51" t="s">
        <v>304</v>
      </c>
      <c r="AE376" s="51" t="s">
        <v>254</v>
      </c>
      <c r="AF376" s="51">
        <v>2</v>
      </c>
      <c r="AG376" s="51">
        <v>1.6660525798797607</v>
      </c>
      <c r="AH376" s="51">
        <v>472945.9245251955</v>
      </c>
      <c r="AI376" s="51">
        <v>234025.60378186757</v>
      </c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</row>
    <row r="377" spans="1:134" x14ac:dyDescent="0.2">
      <c r="A377" s="26">
        <f t="shared" si="44"/>
        <v>371</v>
      </c>
      <c r="B377" s="43">
        <v>172</v>
      </c>
      <c r="C377" s="43" t="s">
        <v>192</v>
      </c>
      <c r="D377" s="43" t="s">
        <v>39</v>
      </c>
      <c r="E377" s="43" t="s">
        <v>24</v>
      </c>
      <c r="F377" s="43" t="s">
        <v>70</v>
      </c>
      <c r="G377" s="43" t="s">
        <v>58</v>
      </c>
      <c r="H377" s="43" t="s">
        <v>27</v>
      </c>
      <c r="I377" s="43" t="s">
        <v>49</v>
      </c>
      <c r="J377" s="96">
        <f t="shared" si="41"/>
        <v>3.75</v>
      </c>
      <c r="K377" s="96">
        <f t="shared" si="42"/>
        <v>0</v>
      </c>
      <c r="L377" s="43" t="s">
        <v>28</v>
      </c>
      <c r="M377" s="43" t="s">
        <v>39</v>
      </c>
      <c r="N377" s="43">
        <v>1</v>
      </c>
      <c r="O377" s="43">
        <v>0</v>
      </c>
      <c r="P377" s="43"/>
      <c r="Q377" s="43"/>
      <c r="R377" s="43"/>
      <c r="S377" s="43"/>
      <c r="T377" s="43"/>
      <c r="U377" s="43"/>
      <c r="V377" s="96">
        <f t="shared" si="43"/>
        <v>0</v>
      </c>
      <c r="W377" s="15"/>
      <c r="X377" s="15"/>
      <c r="Y377" s="51" t="s">
        <v>415</v>
      </c>
      <c r="Z377" s="51">
        <v>0.39718373813304375</v>
      </c>
      <c r="AA377" s="51">
        <v>0.39718373813304375</v>
      </c>
      <c r="AB377" s="51">
        <v>2.1440913677215576</v>
      </c>
      <c r="AC377" s="51">
        <v>7</v>
      </c>
      <c r="AD377" s="51" t="s">
        <v>416</v>
      </c>
      <c r="AE377" s="51" t="s">
        <v>254</v>
      </c>
      <c r="AF377" s="51">
        <v>2</v>
      </c>
      <c r="AG377" s="51">
        <v>1.3438729047775269</v>
      </c>
      <c r="AH377" s="51">
        <v>487166.50961012684</v>
      </c>
      <c r="AI377" s="51">
        <v>232166.94491826021</v>
      </c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</row>
    <row r="378" spans="1:134" x14ac:dyDescent="0.2">
      <c r="A378" s="26">
        <f t="shared" si="44"/>
        <v>372</v>
      </c>
      <c r="B378" s="43">
        <v>306</v>
      </c>
      <c r="C378" s="43" t="s">
        <v>192</v>
      </c>
      <c r="D378" s="43" t="s">
        <v>39</v>
      </c>
      <c r="E378" s="43" t="s">
        <v>24</v>
      </c>
      <c r="F378" s="43" t="s">
        <v>70</v>
      </c>
      <c r="G378" s="43" t="s">
        <v>44</v>
      </c>
      <c r="H378" s="43" t="s">
        <v>27</v>
      </c>
      <c r="I378" s="43" t="s">
        <v>49</v>
      </c>
      <c r="J378" s="96">
        <f t="shared" si="41"/>
        <v>3.75</v>
      </c>
      <c r="K378" s="96">
        <f t="shared" si="42"/>
        <v>0</v>
      </c>
      <c r="L378" s="43" t="s">
        <v>28</v>
      </c>
      <c r="M378" s="43" t="s">
        <v>39</v>
      </c>
      <c r="N378" s="43">
        <v>1</v>
      </c>
      <c r="O378" s="43">
        <v>0</v>
      </c>
      <c r="P378" s="43"/>
      <c r="Q378" s="43"/>
      <c r="R378" s="43"/>
      <c r="S378" s="43"/>
      <c r="T378" s="43"/>
      <c r="U378" s="43"/>
      <c r="V378" s="96">
        <f t="shared" si="43"/>
        <v>0</v>
      </c>
      <c r="W378" s="15"/>
      <c r="X378" s="15"/>
      <c r="Y378" s="51" t="s">
        <v>654</v>
      </c>
      <c r="Z378" s="51">
        <v>6.0334455933255855</v>
      </c>
      <c r="AA378" s="51">
        <v>6.0334455933255855</v>
      </c>
      <c r="AB378" s="51">
        <v>9.6519804000854492</v>
      </c>
      <c r="AC378" s="51">
        <v>5</v>
      </c>
      <c r="AD378" s="51" t="s">
        <v>655</v>
      </c>
      <c r="AE378" s="51" t="s">
        <v>568</v>
      </c>
      <c r="AF378" s="51">
        <v>2</v>
      </c>
      <c r="AG378" s="51">
        <v>6.3407144546508789</v>
      </c>
      <c r="AH378" s="51">
        <v>471118.53813988087</v>
      </c>
      <c r="AI378" s="51">
        <v>224947.60610461948</v>
      </c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</row>
    <row r="379" spans="1:134" x14ac:dyDescent="0.2">
      <c r="A379" s="26">
        <f t="shared" si="44"/>
        <v>373</v>
      </c>
      <c r="B379" s="43">
        <v>417</v>
      </c>
      <c r="C379" s="43" t="s">
        <v>192</v>
      </c>
      <c r="D379" s="43" t="s">
        <v>39</v>
      </c>
      <c r="E379" s="43" t="s">
        <v>24</v>
      </c>
      <c r="F379" s="43" t="s">
        <v>70</v>
      </c>
      <c r="G379" s="43" t="s">
        <v>44</v>
      </c>
      <c r="H379" s="43" t="s">
        <v>27</v>
      </c>
      <c r="I379" s="43" t="s">
        <v>49</v>
      </c>
      <c r="J379" s="96">
        <f t="shared" si="41"/>
        <v>3.75</v>
      </c>
      <c r="K379" s="96">
        <f t="shared" si="42"/>
        <v>0</v>
      </c>
      <c r="L379" s="43" t="s">
        <v>28</v>
      </c>
      <c r="M379" s="43" t="s">
        <v>39</v>
      </c>
      <c r="N379" s="43">
        <v>1</v>
      </c>
      <c r="O379" s="43">
        <v>0</v>
      </c>
      <c r="P379" s="43"/>
      <c r="Q379" s="43"/>
      <c r="R379" s="43"/>
      <c r="S379" s="43"/>
      <c r="T379" s="43"/>
      <c r="U379" s="43"/>
      <c r="V379" s="96">
        <f t="shared" si="43"/>
        <v>0</v>
      </c>
      <c r="W379" s="15"/>
      <c r="X379" s="15"/>
      <c r="Y379" s="51" t="s">
        <v>856</v>
      </c>
      <c r="Z379" s="51">
        <v>1.5776200892326346</v>
      </c>
      <c r="AA379" s="51">
        <v>1.5776200892326346</v>
      </c>
      <c r="AB379" s="51">
        <v>2.6658456325531006</v>
      </c>
      <c r="AC379" s="51">
        <v>6</v>
      </c>
      <c r="AD379" s="51" t="s">
        <v>137</v>
      </c>
      <c r="AE379" s="51" t="s">
        <v>799</v>
      </c>
      <c r="AF379" s="51">
        <v>2</v>
      </c>
      <c r="AG379" s="51">
        <v>1.3624255657196045</v>
      </c>
      <c r="AH379" s="51">
        <v>477798.6270294509</v>
      </c>
      <c r="AI379" s="51">
        <v>207463.39935605656</v>
      </c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</row>
    <row r="380" spans="1:134" x14ac:dyDescent="0.2">
      <c r="A380" s="26">
        <f t="shared" si="44"/>
        <v>374</v>
      </c>
      <c r="B380" s="43">
        <v>418</v>
      </c>
      <c r="C380" s="43" t="s">
        <v>192</v>
      </c>
      <c r="D380" s="43" t="s">
        <v>39</v>
      </c>
      <c r="E380" s="43" t="s">
        <v>24</v>
      </c>
      <c r="F380" s="43" t="s">
        <v>70</v>
      </c>
      <c r="G380" s="43" t="s">
        <v>40</v>
      </c>
      <c r="H380" s="43" t="s">
        <v>27</v>
      </c>
      <c r="I380" s="43" t="s">
        <v>49</v>
      </c>
      <c r="J380" s="96">
        <f t="shared" ref="J380:J411" si="45">H380*I380/144</f>
        <v>3.75</v>
      </c>
      <c r="K380" s="96">
        <f t="shared" ref="K380:K411" si="46">IF(C380="D3-X1",1,0)</f>
        <v>0</v>
      </c>
      <c r="L380" s="43" t="s">
        <v>28</v>
      </c>
      <c r="M380" s="43" t="s">
        <v>39</v>
      </c>
      <c r="N380" s="43">
        <v>1</v>
      </c>
      <c r="O380" s="43">
        <v>0</v>
      </c>
      <c r="P380" s="43"/>
      <c r="Q380" s="43"/>
      <c r="R380" s="43"/>
      <c r="S380" s="43"/>
      <c r="T380" s="43"/>
      <c r="U380" s="43"/>
      <c r="V380" s="96">
        <f t="shared" ref="V380:V411" si="47">T380*U380/144</f>
        <v>0</v>
      </c>
      <c r="W380" s="15"/>
      <c r="X380" s="15"/>
      <c r="Y380" s="51" t="s">
        <v>857</v>
      </c>
      <c r="Z380" s="51">
        <v>0.98960691440212767</v>
      </c>
      <c r="AA380" s="51">
        <v>0.98960691440212767</v>
      </c>
      <c r="AB380" s="51">
        <v>2.5380263328552246</v>
      </c>
      <c r="AC380" s="51">
        <v>5</v>
      </c>
      <c r="AD380" s="51" t="s">
        <v>858</v>
      </c>
      <c r="AE380" s="51" t="s">
        <v>799</v>
      </c>
      <c r="AF380" s="51">
        <v>2</v>
      </c>
      <c r="AG380" s="51">
        <v>1.6308088302612305</v>
      </c>
      <c r="AH380" s="51">
        <v>477815.30449183588</v>
      </c>
      <c r="AI380" s="51">
        <v>207470.18266035104</v>
      </c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</row>
    <row r="381" spans="1:134" x14ac:dyDescent="0.2">
      <c r="A381" s="26">
        <f t="shared" si="44"/>
        <v>375</v>
      </c>
      <c r="B381" s="43">
        <v>142</v>
      </c>
      <c r="C381" s="43" t="s">
        <v>192</v>
      </c>
      <c r="D381" s="43" t="s">
        <v>39</v>
      </c>
      <c r="E381" s="43" t="s">
        <v>24</v>
      </c>
      <c r="F381" s="43" t="s">
        <v>70</v>
      </c>
      <c r="G381" s="43" t="s">
        <v>58</v>
      </c>
      <c r="H381" s="43" t="s">
        <v>27</v>
      </c>
      <c r="I381" s="43" t="s">
        <v>49</v>
      </c>
      <c r="J381" s="96">
        <f t="shared" si="45"/>
        <v>3.75</v>
      </c>
      <c r="K381" s="96">
        <f t="shared" si="46"/>
        <v>0</v>
      </c>
      <c r="L381" s="43" t="s">
        <v>28</v>
      </c>
      <c r="M381" s="43" t="s">
        <v>29</v>
      </c>
      <c r="N381" s="43">
        <v>1</v>
      </c>
      <c r="O381" s="43">
        <v>1</v>
      </c>
      <c r="P381" s="43" t="s">
        <v>100</v>
      </c>
      <c r="Q381" s="43" t="s">
        <v>39</v>
      </c>
      <c r="R381" s="43" t="s">
        <v>25</v>
      </c>
      <c r="S381" s="43" t="s">
        <v>58</v>
      </c>
      <c r="T381" s="43" t="s">
        <v>61</v>
      </c>
      <c r="U381" s="43" t="s">
        <v>61</v>
      </c>
      <c r="V381" s="96">
        <f t="shared" si="47"/>
        <v>1</v>
      </c>
      <c r="W381" s="15"/>
      <c r="X381" s="15"/>
      <c r="Y381" s="51" t="s">
        <v>354</v>
      </c>
      <c r="Z381" s="51">
        <v>0.5485270118713379</v>
      </c>
      <c r="AA381" s="51">
        <v>0.5485270118713379</v>
      </c>
      <c r="AB381" s="51">
        <v>3.5079684257507324</v>
      </c>
      <c r="AC381" s="51">
        <v>6</v>
      </c>
      <c r="AD381" s="51" t="s">
        <v>355</v>
      </c>
      <c r="AE381" s="51" t="s">
        <v>254</v>
      </c>
      <c r="AF381" s="51">
        <v>2</v>
      </c>
      <c r="AG381" s="51">
        <v>2.0814330577850342</v>
      </c>
      <c r="AH381" s="51">
        <v>475780.59883601306</v>
      </c>
      <c r="AI381" s="51">
        <v>232155.43175010296</v>
      </c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</row>
    <row r="382" spans="1:134" x14ac:dyDescent="0.2">
      <c r="A382" s="26">
        <f t="shared" si="44"/>
        <v>376</v>
      </c>
      <c r="B382" s="43">
        <v>144</v>
      </c>
      <c r="C382" s="43" t="s">
        <v>192</v>
      </c>
      <c r="D382" s="43" t="s">
        <v>39</v>
      </c>
      <c r="E382" s="43" t="s">
        <v>35</v>
      </c>
      <c r="F382" s="43" t="s">
        <v>70</v>
      </c>
      <c r="G382" s="43" t="s">
        <v>26</v>
      </c>
      <c r="H382" s="43" t="s">
        <v>27</v>
      </c>
      <c r="I382" s="43" t="s">
        <v>49</v>
      </c>
      <c r="J382" s="96">
        <f t="shared" si="45"/>
        <v>3.75</v>
      </c>
      <c r="K382" s="96">
        <f t="shared" si="46"/>
        <v>0</v>
      </c>
      <c r="L382" s="43" t="s">
        <v>28</v>
      </c>
      <c r="M382" s="43" t="s">
        <v>29</v>
      </c>
      <c r="N382" s="43">
        <v>1</v>
      </c>
      <c r="O382" s="43">
        <v>1</v>
      </c>
      <c r="P382" s="43" t="s">
        <v>100</v>
      </c>
      <c r="Q382" s="43" t="s">
        <v>39</v>
      </c>
      <c r="R382" s="43" t="s">
        <v>70</v>
      </c>
      <c r="S382" s="43" t="s">
        <v>26</v>
      </c>
      <c r="T382" s="43" t="s">
        <v>49</v>
      </c>
      <c r="U382" s="43" t="s">
        <v>49</v>
      </c>
      <c r="V382" s="96">
        <f t="shared" si="47"/>
        <v>2.25</v>
      </c>
      <c r="W382" s="15"/>
      <c r="X382" s="15"/>
      <c r="Y382" s="51" t="s">
        <v>358</v>
      </c>
      <c r="Z382" s="51">
        <v>0.45427032947540313</v>
      </c>
      <c r="AA382" s="51">
        <v>0.45427032947540313</v>
      </c>
      <c r="AB382" s="51">
        <v>2.1836519241333008</v>
      </c>
      <c r="AC382" s="51">
        <v>6</v>
      </c>
      <c r="AD382" s="51" t="s">
        <v>359</v>
      </c>
      <c r="AE382" s="51" t="s">
        <v>254</v>
      </c>
      <c r="AF382" s="51">
        <v>2</v>
      </c>
      <c r="AG382" s="51">
        <v>1.6205949783325195</v>
      </c>
      <c r="AH382" s="51">
        <v>475142.51165232767</v>
      </c>
      <c r="AI382" s="51">
        <v>232385.97755015281</v>
      </c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</row>
    <row r="383" spans="1:134" x14ac:dyDescent="0.2">
      <c r="A383" s="26">
        <f t="shared" si="44"/>
        <v>377</v>
      </c>
      <c r="B383" s="43">
        <v>137</v>
      </c>
      <c r="C383" s="43" t="s">
        <v>192</v>
      </c>
      <c r="D383" s="43" t="s">
        <v>39</v>
      </c>
      <c r="E383" s="43" t="s">
        <v>24</v>
      </c>
      <c r="F383" s="43" t="s">
        <v>70</v>
      </c>
      <c r="G383" s="43" t="s">
        <v>58</v>
      </c>
      <c r="H383" s="43" t="s">
        <v>27</v>
      </c>
      <c r="I383" s="43" t="s">
        <v>49</v>
      </c>
      <c r="J383" s="96">
        <f t="shared" si="45"/>
        <v>3.75</v>
      </c>
      <c r="K383" s="96">
        <f t="shared" si="46"/>
        <v>0</v>
      </c>
      <c r="L383" s="43" t="s">
        <v>28</v>
      </c>
      <c r="M383" s="43" t="s">
        <v>29</v>
      </c>
      <c r="N383" s="43">
        <v>1</v>
      </c>
      <c r="O383" s="43">
        <v>1</v>
      </c>
      <c r="P383" s="43"/>
      <c r="Q383" s="43"/>
      <c r="R383" s="43"/>
      <c r="S383" s="43"/>
      <c r="T383" s="43"/>
      <c r="U383" s="43"/>
      <c r="V383" s="96">
        <f t="shared" si="47"/>
        <v>0</v>
      </c>
      <c r="W383" s="15"/>
      <c r="X383" s="15"/>
      <c r="Y383" s="51" t="s">
        <v>345</v>
      </c>
      <c r="Z383" s="51">
        <v>2.3157631328138084</v>
      </c>
      <c r="AA383" s="51">
        <v>2.3157631328138084</v>
      </c>
      <c r="AB383" s="51">
        <v>7.5637111663818359</v>
      </c>
      <c r="AC383" s="51">
        <v>4</v>
      </c>
      <c r="AD383" s="51" t="s">
        <v>346</v>
      </c>
      <c r="AE383" s="51" t="s">
        <v>254</v>
      </c>
      <c r="AF383" s="51">
        <v>2</v>
      </c>
      <c r="AG383" s="51">
        <v>4.4199681282043457</v>
      </c>
      <c r="AH383" s="51">
        <v>475071.55439174757</v>
      </c>
      <c r="AI383" s="51">
        <v>232355.31625158427</v>
      </c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</row>
    <row r="384" spans="1:134" x14ac:dyDescent="0.2">
      <c r="A384" s="26">
        <f t="shared" si="44"/>
        <v>378</v>
      </c>
      <c r="B384" s="43">
        <v>390</v>
      </c>
      <c r="C384" s="43" t="s">
        <v>192</v>
      </c>
      <c r="D384" s="43" t="s">
        <v>39</v>
      </c>
      <c r="E384" s="43" t="s">
        <v>24</v>
      </c>
      <c r="F384" s="43" t="s">
        <v>70</v>
      </c>
      <c r="G384" s="43" t="s">
        <v>40</v>
      </c>
      <c r="H384" s="43" t="s">
        <v>27</v>
      </c>
      <c r="I384" s="43" t="s">
        <v>49</v>
      </c>
      <c r="J384" s="96">
        <f t="shared" si="45"/>
        <v>3.75</v>
      </c>
      <c r="K384" s="96">
        <f t="shared" si="46"/>
        <v>0</v>
      </c>
      <c r="L384" s="43" t="s">
        <v>28</v>
      </c>
      <c r="M384" s="43" t="s">
        <v>29</v>
      </c>
      <c r="N384" s="43">
        <v>1</v>
      </c>
      <c r="O384" s="43">
        <v>1</v>
      </c>
      <c r="P384" s="43"/>
      <c r="Q384" s="43"/>
      <c r="R384" s="43"/>
      <c r="S384" s="43"/>
      <c r="T384" s="43"/>
      <c r="U384" s="43"/>
      <c r="V384" s="96">
        <f t="shared" si="47"/>
        <v>0</v>
      </c>
      <c r="W384" s="15"/>
      <c r="X384" s="15"/>
      <c r="Y384" s="51" t="s">
        <v>812</v>
      </c>
      <c r="Z384" s="51">
        <v>0.6335334110260008</v>
      </c>
      <c r="AA384" s="51">
        <v>0.6335334110260008</v>
      </c>
      <c r="AB384" s="51">
        <v>3.8030433654785156</v>
      </c>
      <c r="AC384" s="51">
        <v>5</v>
      </c>
      <c r="AD384" s="51" t="s">
        <v>813</v>
      </c>
      <c r="AE384" s="51" t="s">
        <v>799</v>
      </c>
      <c r="AF384" s="51">
        <v>2</v>
      </c>
      <c r="AG384" s="51">
        <v>3.0272228717803955</v>
      </c>
      <c r="AH384" s="51">
        <v>480228.02247314883</v>
      </c>
      <c r="AI384" s="51">
        <v>210438.91656585949</v>
      </c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</row>
    <row r="385" spans="1:134" x14ac:dyDescent="0.2">
      <c r="A385" s="26">
        <f t="shared" si="44"/>
        <v>379</v>
      </c>
      <c r="B385" s="43">
        <v>427</v>
      </c>
      <c r="C385" s="43" t="s">
        <v>192</v>
      </c>
      <c r="D385" s="43" t="s">
        <v>39</v>
      </c>
      <c r="E385" s="43" t="s">
        <v>24</v>
      </c>
      <c r="F385" s="43" t="s">
        <v>70</v>
      </c>
      <c r="G385" s="43" t="s">
        <v>40</v>
      </c>
      <c r="H385" s="43" t="s">
        <v>27</v>
      </c>
      <c r="I385" s="43" t="s">
        <v>49</v>
      </c>
      <c r="J385" s="96">
        <f t="shared" si="45"/>
        <v>3.75</v>
      </c>
      <c r="K385" s="96">
        <f t="shared" si="46"/>
        <v>0</v>
      </c>
      <c r="L385" s="43" t="s">
        <v>28</v>
      </c>
      <c r="M385" s="43" t="s">
        <v>29</v>
      </c>
      <c r="N385" s="43">
        <v>1</v>
      </c>
      <c r="O385" s="43">
        <v>1</v>
      </c>
      <c r="P385" s="43"/>
      <c r="Q385" s="43"/>
      <c r="R385" s="43"/>
      <c r="S385" s="43"/>
      <c r="T385" s="43"/>
      <c r="U385" s="43"/>
      <c r="V385" s="96">
        <f t="shared" si="47"/>
        <v>0</v>
      </c>
      <c r="W385" s="15"/>
      <c r="X385" s="15"/>
      <c r="Y385" s="51" t="s">
        <v>871</v>
      </c>
      <c r="Z385" s="51">
        <v>0.48296678781509439</v>
      </c>
      <c r="AA385" s="51">
        <v>0.48296678781509439</v>
      </c>
      <c r="AB385" s="51">
        <v>4.314542293548584</v>
      </c>
      <c r="AC385" s="51">
        <v>5</v>
      </c>
      <c r="AD385" s="51" t="s">
        <v>154</v>
      </c>
      <c r="AE385" s="51" t="s">
        <v>799</v>
      </c>
      <c r="AF385" s="51">
        <v>2</v>
      </c>
      <c r="AG385" s="51">
        <v>1.4789315462112427</v>
      </c>
      <c r="AH385" s="51">
        <v>477813.83446409006</v>
      </c>
      <c r="AI385" s="51">
        <v>206080.15838805478</v>
      </c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</row>
    <row r="386" spans="1:134" x14ac:dyDescent="0.2">
      <c r="A386" s="26">
        <f t="shared" si="44"/>
        <v>380</v>
      </c>
      <c r="B386" s="43">
        <v>197</v>
      </c>
      <c r="C386" s="43" t="s">
        <v>912</v>
      </c>
      <c r="D386" s="43" t="s">
        <v>39</v>
      </c>
      <c r="E386" s="43" t="s">
        <v>24</v>
      </c>
      <c r="F386" s="43" t="s">
        <v>235</v>
      </c>
      <c r="G386" s="43" t="s">
        <v>26</v>
      </c>
      <c r="H386" s="43" t="s">
        <v>27</v>
      </c>
      <c r="I386" s="43" t="s">
        <v>36</v>
      </c>
      <c r="J386" s="96">
        <f t="shared" si="45"/>
        <v>5</v>
      </c>
      <c r="K386" s="96">
        <f t="shared" si="46"/>
        <v>0</v>
      </c>
      <c r="L386" s="43" t="s">
        <v>28</v>
      </c>
      <c r="M386" s="43" t="s">
        <v>39</v>
      </c>
      <c r="N386" s="43">
        <v>1</v>
      </c>
      <c r="O386" s="43">
        <v>0</v>
      </c>
      <c r="P386" s="43"/>
      <c r="Q386" s="43"/>
      <c r="R386" s="43"/>
      <c r="S386" s="43"/>
      <c r="T386" s="43"/>
      <c r="U386" s="43"/>
      <c r="V386" s="96">
        <f t="shared" si="47"/>
        <v>0</v>
      </c>
      <c r="W386" s="15"/>
      <c r="X386" s="15"/>
      <c r="Y386" s="51" t="s">
        <v>464</v>
      </c>
      <c r="Z386" s="51">
        <v>0.21376333713531487</v>
      </c>
      <c r="AA386" s="51">
        <v>0.21376333713531487</v>
      </c>
      <c r="AB386" s="51">
        <v>2.4757230281829834</v>
      </c>
      <c r="AC386" s="51">
        <v>8</v>
      </c>
      <c r="AD386" s="51" t="s">
        <v>465</v>
      </c>
      <c r="AE386" s="51" t="s">
        <v>254</v>
      </c>
      <c r="AF386" s="51">
        <v>2</v>
      </c>
      <c r="AG386" s="51">
        <v>1.4880470037460327</v>
      </c>
      <c r="AH386" s="51">
        <v>491795.50269689382</v>
      </c>
      <c r="AI386" s="51">
        <v>219102.2562506363</v>
      </c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</row>
    <row r="387" spans="1:134" x14ac:dyDescent="0.2">
      <c r="A387" s="26">
        <f t="shared" si="44"/>
        <v>381</v>
      </c>
      <c r="B387" s="43">
        <v>25</v>
      </c>
      <c r="C387" s="43" t="s">
        <v>100</v>
      </c>
      <c r="D387" s="43" t="s">
        <v>34</v>
      </c>
      <c r="E387" s="43" t="s">
        <v>24</v>
      </c>
      <c r="F387" s="43" t="s">
        <v>70</v>
      </c>
      <c r="G387" s="43" t="s">
        <v>58</v>
      </c>
      <c r="H387" s="43" t="s">
        <v>49</v>
      </c>
      <c r="I387" s="43" t="s">
        <v>49</v>
      </c>
      <c r="J387" s="96">
        <f t="shared" si="45"/>
        <v>2.25</v>
      </c>
      <c r="K387" s="96">
        <f t="shared" si="46"/>
        <v>0</v>
      </c>
      <c r="L387" s="43" t="s">
        <v>28</v>
      </c>
      <c r="M387" s="43" t="s">
        <v>34</v>
      </c>
      <c r="N387" s="43">
        <v>1</v>
      </c>
      <c r="O387" s="43">
        <v>0</v>
      </c>
      <c r="P387" s="43"/>
      <c r="Q387" s="43"/>
      <c r="R387" s="43"/>
      <c r="S387" s="43"/>
      <c r="T387" s="43"/>
      <c r="U387" s="43"/>
      <c r="V387" s="96">
        <f t="shared" si="47"/>
        <v>0</v>
      </c>
      <c r="W387" s="15"/>
      <c r="X387" s="15"/>
      <c r="Y387" s="51" t="s">
        <v>103</v>
      </c>
      <c r="Z387" s="51">
        <v>0.65322403907775917</v>
      </c>
      <c r="AA387" s="51">
        <v>0.65322403907775917</v>
      </c>
      <c r="AB387" s="51">
        <v>2.5922501087188721</v>
      </c>
      <c r="AC387" s="51">
        <v>6</v>
      </c>
      <c r="AD387" s="51" t="s">
        <v>104</v>
      </c>
      <c r="AE387" s="51" t="s">
        <v>32</v>
      </c>
      <c r="AF387" s="51">
        <v>2</v>
      </c>
      <c r="AG387" s="51">
        <v>1.8010673522949219</v>
      </c>
      <c r="AH387" s="51">
        <v>467311.37810608663</v>
      </c>
      <c r="AI387" s="51">
        <v>227035.18821000811</v>
      </c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</row>
    <row r="388" spans="1:134" s="1" customFormat="1" x14ac:dyDescent="0.2">
      <c r="A388" s="26">
        <f t="shared" si="44"/>
        <v>382</v>
      </c>
      <c r="B388" s="43">
        <v>26</v>
      </c>
      <c r="C388" s="43" t="s">
        <v>100</v>
      </c>
      <c r="D388" s="43" t="s">
        <v>39</v>
      </c>
      <c r="E388" s="43" t="s">
        <v>24</v>
      </c>
      <c r="F388" s="43" t="s">
        <v>70</v>
      </c>
      <c r="G388" s="43" t="s">
        <v>26</v>
      </c>
      <c r="H388" s="43" t="s">
        <v>49</v>
      </c>
      <c r="I388" s="43" t="s">
        <v>49</v>
      </c>
      <c r="J388" s="96">
        <f t="shared" si="45"/>
        <v>2.25</v>
      </c>
      <c r="K388" s="96">
        <f t="shared" si="46"/>
        <v>0</v>
      </c>
      <c r="L388" s="43" t="s">
        <v>28</v>
      </c>
      <c r="M388" s="43" t="s">
        <v>34</v>
      </c>
      <c r="N388" s="43">
        <v>1</v>
      </c>
      <c r="O388" s="43">
        <v>0</v>
      </c>
      <c r="P388" s="43"/>
      <c r="Q388" s="43"/>
      <c r="R388" s="43"/>
      <c r="S388" s="43"/>
      <c r="T388" s="43"/>
      <c r="U388" s="43"/>
      <c r="V388" s="96">
        <f t="shared" si="47"/>
        <v>0</v>
      </c>
      <c r="W388" s="15"/>
      <c r="X388" s="15"/>
      <c r="Y388" s="51" t="s">
        <v>105</v>
      </c>
      <c r="Z388" s="51">
        <v>0.50628714084625248</v>
      </c>
      <c r="AA388" s="51">
        <v>0.50628714084625248</v>
      </c>
      <c r="AB388" s="51">
        <v>2.2646703720092773</v>
      </c>
      <c r="AC388" s="51">
        <v>7</v>
      </c>
      <c r="AD388" s="51" t="s">
        <v>106</v>
      </c>
      <c r="AE388" s="51" t="s">
        <v>32</v>
      </c>
      <c r="AF388" s="51">
        <v>2</v>
      </c>
      <c r="AG388" s="51">
        <v>1.321952223777771</v>
      </c>
      <c r="AH388" s="51">
        <v>467183.15071735292</v>
      </c>
      <c r="AI388" s="51">
        <v>227064.70840701362</v>
      </c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</row>
    <row r="389" spans="1:134" s="1" customFormat="1" x14ac:dyDescent="0.2">
      <c r="A389" s="26">
        <f t="shared" si="44"/>
        <v>383</v>
      </c>
      <c r="B389" s="43">
        <v>27</v>
      </c>
      <c r="C389" s="43" t="s">
        <v>100</v>
      </c>
      <c r="D389" s="43" t="s">
        <v>39</v>
      </c>
      <c r="E389" s="43" t="s">
        <v>24</v>
      </c>
      <c r="F389" s="43" t="s">
        <v>70</v>
      </c>
      <c r="G389" s="43" t="s">
        <v>44</v>
      </c>
      <c r="H389" s="43" t="s">
        <v>49</v>
      </c>
      <c r="I389" s="43" t="s">
        <v>49</v>
      </c>
      <c r="J389" s="96">
        <f t="shared" si="45"/>
        <v>2.25</v>
      </c>
      <c r="K389" s="96">
        <f t="shared" si="46"/>
        <v>0</v>
      </c>
      <c r="L389" s="43" t="s">
        <v>28</v>
      </c>
      <c r="M389" s="43" t="s">
        <v>34</v>
      </c>
      <c r="N389" s="43">
        <v>1</v>
      </c>
      <c r="O389" s="43">
        <v>0</v>
      </c>
      <c r="P389" s="43"/>
      <c r="Q389" s="43"/>
      <c r="R389" s="43"/>
      <c r="S389" s="43"/>
      <c r="T389" s="43"/>
      <c r="U389" s="43"/>
      <c r="V389" s="96">
        <f t="shared" si="47"/>
        <v>0</v>
      </c>
      <c r="W389" s="15"/>
      <c r="X389" s="15"/>
      <c r="Y389" s="51" t="s">
        <v>107</v>
      </c>
      <c r="Z389" s="51">
        <v>0.45737262248992933</v>
      </c>
      <c r="AA389" s="51">
        <v>0.45737262248992933</v>
      </c>
      <c r="AB389" s="51">
        <v>5.9807953834533691</v>
      </c>
      <c r="AC389" s="51">
        <v>5</v>
      </c>
      <c r="AD389" s="51" t="s">
        <v>108</v>
      </c>
      <c r="AE389" s="51" t="s">
        <v>32</v>
      </c>
      <c r="AF389" s="51">
        <v>2</v>
      </c>
      <c r="AG389" s="51">
        <v>4.0397634506225586</v>
      </c>
      <c r="AH389" s="51">
        <v>467134.49176927045</v>
      </c>
      <c r="AI389" s="51">
        <v>227194.69796754184</v>
      </c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</row>
    <row r="390" spans="1:134" x14ac:dyDescent="0.2">
      <c r="A390" s="26">
        <f t="shared" si="44"/>
        <v>384</v>
      </c>
      <c r="B390" s="43">
        <v>131</v>
      </c>
      <c r="C390" s="43" t="s">
        <v>100</v>
      </c>
      <c r="D390" s="43" t="s">
        <v>39</v>
      </c>
      <c r="E390" s="43" t="s">
        <v>24</v>
      </c>
      <c r="F390" s="43" t="s">
        <v>70</v>
      </c>
      <c r="G390" s="43" t="s">
        <v>58</v>
      </c>
      <c r="H390" s="43" t="s">
        <v>49</v>
      </c>
      <c r="I390" s="43" t="s">
        <v>49</v>
      </c>
      <c r="J390" s="96">
        <f t="shared" si="45"/>
        <v>2.25</v>
      </c>
      <c r="K390" s="96">
        <f t="shared" si="46"/>
        <v>0</v>
      </c>
      <c r="L390" s="43" t="s">
        <v>28</v>
      </c>
      <c r="M390" s="43" t="s">
        <v>34</v>
      </c>
      <c r="N390" s="43">
        <v>1</v>
      </c>
      <c r="O390" s="43">
        <v>0</v>
      </c>
      <c r="P390" s="43"/>
      <c r="Q390" s="43"/>
      <c r="R390" s="43"/>
      <c r="S390" s="43"/>
      <c r="T390" s="43"/>
      <c r="U390" s="43"/>
      <c r="V390" s="96">
        <f t="shared" si="47"/>
        <v>0</v>
      </c>
      <c r="W390" s="15"/>
      <c r="X390" s="15"/>
      <c r="Y390" s="51" t="s">
        <v>333</v>
      </c>
      <c r="Z390" s="51">
        <v>0.37211920111521091</v>
      </c>
      <c r="AA390" s="51">
        <v>0.37211920111521091</v>
      </c>
      <c r="AB390" s="51">
        <v>2.5242612361907959</v>
      </c>
      <c r="AC390" s="51">
        <v>6</v>
      </c>
      <c r="AD390" s="51" t="s">
        <v>334</v>
      </c>
      <c r="AE390" s="51" t="s">
        <v>254</v>
      </c>
      <c r="AF390" s="51">
        <v>2</v>
      </c>
      <c r="AG390" s="51">
        <v>1.7704124450683594</v>
      </c>
      <c r="AH390" s="51">
        <v>474526.09465279581</v>
      </c>
      <c r="AI390" s="51">
        <v>232783.07898318439</v>
      </c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</row>
    <row r="391" spans="1:134" s="1" customFormat="1" x14ac:dyDescent="0.2">
      <c r="A391" s="26">
        <f t="shared" si="44"/>
        <v>385</v>
      </c>
      <c r="B391" s="43">
        <v>148</v>
      </c>
      <c r="C391" s="43" t="s">
        <v>100</v>
      </c>
      <c r="D391" s="43" t="s">
        <v>39</v>
      </c>
      <c r="E391" s="43" t="s">
        <v>35</v>
      </c>
      <c r="F391" s="43" t="s">
        <v>70</v>
      </c>
      <c r="G391" s="43" t="s">
        <v>44</v>
      </c>
      <c r="H391" s="43" t="s">
        <v>49</v>
      </c>
      <c r="I391" s="43" t="s">
        <v>49</v>
      </c>
      <c r="J391" s="96">
        <f t="shared" si="45"/>
        <v>2.25</v>
      </c>
      <c r="K391" s="96">
        <f t="shared" si="46"/>
        <v>0</v>
      </c>
      <c r="L391" s="43" t="s">
        <v>28</v>
      </c>
      <c r="M391" s="43" t="s">
        <v>39</v>
      </c>
      <c r="N391" s="43">
        <v>1</v>
      </c>
      <c r="O391" s="43">
        <v>0</v>
      </c>
      <c r="P391" s="43" t="s">
        <v>47</v>
      </c>
      <c r="Q391" s="43" t="s">
        <v>39</v>
      </c>
      <c r="R391" s="43" t="s">
        <v>25</v>
      </c>
      <c r="S391" s="43" t="s">
        <v>44</v>
      </c>
      <c r="T391" s="43" t="s">
        <v>49</v>
      </c>
      <c r="U391" s="43" t="s">
        <v>49</v>
      </c>
      <c r="V391" s="96">
        <f t="shared" si="47"/>
        <v>2.25</v>
      </c>
      <c r="W391" s="15"/>
      <c r="X391" s="15" t="s">
        <v>906</v>
      </c>
      <c r="Y391" s="51" t="s">
        <v>365</v>
      </c>
      <c r="Z391" s="51">
        <v>0.37768250942230219</v>
      </c>
      <c r="AA391" s="51">
        <v>0.37768250942230219</v>
      </c>
      <c r="AB391" s="51">
        <v>1.6424435377120972</v>
      </c>
      <c r="AC391" s="51">
        <v>8</v>
      </c>
      <c r="AD391" s="51" t="s">
        <v>366</v>
      </c>
      <c r="AE391" s="51" t="s">
        <v>254</v>
      </c>
      <c r="AF391" s="51">
        <v>2</v>
      </c>
      <c r="AG391" s="51">
        <v>0.9429437518119812</v>
      </c>
      <c r="AH391" s="51">
        <v>475165.23530310503</v>
      </c>
      <c r="AI391" s="51">
        <v>233137.12398241795</v>
      </c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</row>
    <row r="392" spans="1:134" x14ac:dyDescent="0.2">
      <c r="A392" s="26">
        <f t="shared" si="44"/>
        <v>386</v>
      </c>
      <c r="B392" s="43">
        <v>152</v>
      </c>
      <c r="C392" s="43" t="s">
        <v>100</v>
      </c>
      <c r="D392" s="43" t="s">
        <v>39</v>
      </c>
      <c r="E392" s="43" t="s">
        <v>35</v>
      </c>
      <c r="F392" s="43" t="s">
        <v>70</v>
      </c>
      <c r="G392" s="43" t="s">
        <v>44</v>
      </c>
      <c r="H392" s="43" t="s">
        <v>49</v>
      </c>
      <c r="I392" s="43" t="s">
        <v>49</v>
      </c>
      <c r="J392" s="96">
        <f t="shared" si="45"/>
        <v>2.25</v>
      </c>
      <c r="K392" s="96">
        <f t="shared" si="46"/>
        <v>0</v>
      </c>
      <c r="L392" s="43" t="s">
        <v>28</v>
      </c>
      <c r="M392" s="43" t="s">
        <v>39</v>
      </c>
      <c r="N392" s="43">
        <v>1</v>
      </c>
      <c r="O392" s="43">
        <v>0</v>
      </c>
      <c r="P392" s="43" t="s">
        <v>47</v>
      </c>
      <c r="Q392" s="43" t="s">
        <v>39</v>
      </c>
      <c r="R392" s="43" t="s">
        <v>70</v>
      </c>
      <c r="S392" s="43" t="s">
        <v>44</v>
      </c>
      <c r="T392" s="43" t="s">
        <v>49</v>
      </c>
      <c r="U392" s="43" t="s">
        <v>49</v>
      </c>
      <c r="V392" s="96">
        <f t="shared" si="47"/>
        <v>2.25</v>
      </c>
      <c r="W392" s="15"/>
      <c r="X392" s="15" t="s">
        <v>909</v>
      </c>
      <c r="Y392" s="51" t="s">
        <v>373</v>
      </c>
      <c r="Z392" s="51">
        <v>0.57688671588897678</v>
      </c>
      <c r="AA392" s="51">
        <v>0.57688671588897678</v>
      </c>
      <c r="AB392" s="51">
        <v>1.8730725049972534</v>
      </c>
      <c r="AC392" s="51">
        <v>6</v>
      </c>
      <c r="AD392" s="51" t="s">
        <v>374</v>
      </c>
      <c r="AE392" s="51" t="s">
        <v>254</v>
      </c>
      <c r="AF392" s="51">
        <v>2</v>
      </c>
      <c r="AG392" s="51">
        <v>1.1464033126831055</v>
      </c>
      <c r="AH392" s="51">
        <v>475315.01514675422</v>
      </c>
      <c r="AI392" s="51">
        <v>233263.09892078189</v>
      </c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</row>
    <row r="393" spans="1:134" x14ac:dyDescent="0.2">
      <c r="A393" s="26">
        <f t="shared" si="44"/>
        <v>387</v>
      </c>
      <c r="B393" s="43">
        <v>130</v>
      </c>
      <c r="C393" s="43" t="s">
        <v>100</v>
      </c>
      <c r="D393" s="43" t="s">
        <v>39</v>
      </c>
      <c r="E393" s="43" t="s">
        <v>24</v>
      </c>
      <c r="F393" s="43" t="s">
        <v>70</v>
      </c>
      <c r="G393" s="43" t="s">
        <v>26</v>
      </c>
      <c r="H393" s="43" t="s">
        <v>49</v>
      </c>
      <c r="I393" s="43" t="s">
        <v>49</v>
      </c>
      <c r="J393" s="96">
        <f t="shared" si="45"/>
        <v>2.25</v>
      </c>
      <c r="K393" s="96">
        <f t="shared" si="46"/>
        <v>0</v>
      </c>
      <c r="L393" s="43" t="s">
        <v>28</v>
      </c>
      <c r="M393" s="43" t="s">
        <v>39</v>
      </c>
      <c r="N393" s="43">
        <v>1</v>
      </c>
      <c r="O393" s="43">
        <v>0</v>
      </c>
      <c r="P393" s="43"/>
      <c r="Q393" s="43"/>
      <c r="R393" s="43"/>
      <c r="S393" s="43"/>
      <c r="T393" s="43"/>
      <c r="U393" s="43"/>
      <c r="V393" s="96">
        <f t="shared" si="47"/>
        <v>0</v>
      </c>
      <c r="W393" s="15"/>
      <c r="X393" s="15"/>
      <c r="Y393" s="51" t="s">
        <v>331</v>
      </c>
      <c r="Z393" s="51">
        <v>1.0242688654342884</v>
      </c>
      <c r="AA393" s="51">
        <v>1.0242688654342884</v>
      </c>
      <c r="AB393" s="51">
        <v>2.5468850135803223</v>
      </c>
      <c r="AC393" s="51">
        <v>6</v>
      </c>
      <c r="AD393" s="51" t="s">
        <v>332</v>
      </c>
      <c r="AE393" s="51" t="s">
        <v>254</v>
      </c>
      <c r="AF393" s="51">
        <v>2</v>
      </c>
      <c r="AG393" s="51">
        <v>1.7723454236984253</v>
      </c>
      <c r="AH393" s="51">
        <v>474489.95713921072</v>
      </c>
      <c r="AI393" s="51">
        <v>232781.86220572348</v>
      </c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</row>
    <row r="394" spans="1:134" x14ac:dyDescent="0.2">
      <c r="A394" s="26">
        <f t="shared" si="44"/>
        <v>388</v>
      </c>
      <c r="B394" s="43">
        <v>132</v>
      </c>
      <c r="C394" s="43" t="s">
        <v>100</v>
      </c>
      <c r="D394" s="43" t="s">
        <v>39</v>
      </c>
      <c r="E394" s="43" t="s">
        <v>24</v>
      </c>
      <c r="F394" s="43" t="s">
        <v>70</v>
      </c>
      <c r="G394" s="43" t="s">
        <v>58</v>
      </c>
      <c r="H394" s="43" t="s">
        <v>49</v>
      </c>
      <c r="I394" s="43" t="s">
        <v>49</v>
      </c>
      <c r="J394" s="96">
        <f t="shared" si="45"/>
        <v>2.25</v>
      </c>
      <c r="K394" s="96">
        <f t="shared" si="46"/>
        <v>0</v>
      </c>
      <c r="L394" s="43" t="s">
        <v>28</v>
      </c>
      <c r="M394" s="43" t="s">
        <v>39</v>
      </c>
      <c r="N394" s="43">
        <v>1</v>
      </c>
      <c r="O394" s="43">
        <v>0</v>
      </c>
      <c r="P394" s="43"/>
      <c r="Q394" s="43"/>
      <c r="R394" s="43"/>
      <c r="S394" s="43"/>
      <c r="T394" s="43"/>
      <c r="U394" s="43"/>
      <c r="V394" s="96">
        <f t="shared" si="47"/>
        <v>0</v>
      </c>
      <c r="W394" s="15"/>
      <c r="X394" s="15"/>
      <c r="Y394" s="51" t="s">
        <v>335</v>
      </c>
      <c r="Z394" s="51">
        <v>0.5276977109909059</v>
      </c>
      <c r="AA394" s="51">
        <v>0.5276977109909059</v>
      </c>
      <c r="AB394" s="51">
        <v>3.9896111488342285</v>
      </c>
      <c r="AC394" s="51">
        <v>5</v>
      </c>
      <c r="AD394" s="51" t="s">
        <v>336</v>
      </c>
      <c r="AE394" s="51" t="s">
        <v>254</v>
      </c>
      <c r="AF394" s="51">
        <v>2</v>
      </c>
      <c r="AG394" s="51">
        <v>2.6314618587493896</v>
      </c>
      <c r="AH394" s="51">
        <v>474767.71492626332</v>
      </c>
      <c r="AI394" s="51">
        <v>232583.08572304927</v>
      </c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</row>
    <row r="395" spans="1:134" x14ac:dyDescent="0.2">
      <c r="A395" s="26">
        <f t="shared" si="44"/>
        <v>389</v>
      </c>
      <c r="B395" s="43">
        <v>133</v>
      </c>
      <c r="C395" s="43" t="s">
        <v>100</v>
      </c>
      <c r="D395" s="43" t="s">
        <v>39</v>
      </c>
      <c r="E395" s="43" t="s">
        <v>24</v>
      </c>
      <c r="F395" s="43" t="s">
        <v>70</v>
      </c>
      <c r="G395" s="43" t="s">
        <v>26</v>
      </c>
      <c r="H395" s="43" t="s">
        <v>49</v>
      </c>
      <c r="I395" s="43" t="s">
        <v>49</v>
      </c>
      <c r="J395" s="96">
        <f t="shared" si="45"/>
        <v>2.25</v>
      </c>
      <c r="K395" s="96">
        <f t="shared" si="46"/>
        <v>0</v>
      </c>
      <c r="L395" s="43" t="s">
        <v>28</v>
      </c>
      <c r="M395" s="43" t="s">
        <v>39</v>
      </c>
      <c r="N395" s="43">
        <v>1</v>
      </c>
      <c r="O395" s="43">
        <v>0</v>
      </c>
      <c r="P395" s="43"/>
      <c r="Q395" s="43"/>
      <c r="R395" s="43"/>
      <c r="S395" s="43"/>
      <c r="T395" s="43"/>
      <c r="U395" s="43"/>
      <c r="V395" s="96">
        <f t="shared" si="47"/>
        <v>0</v>
      </c>
      <c r="W395" s="15"/>
      <c r="X395" s="15"/>
      <c r="Y395" s="51" t="s">
        <v>337</v>
      </c>
      <c r="Z395" s="51">
        <v>0.53331358909606918</v>
      </c>
      <c r="AA395" s="51">
        <v>0.53331358909606918</v>
      </c>
      <c r="AB395" s="51">
        <v>2.9692986011505127</v>
      </c>
      <c r="AC395" s="51">
        <v>5</v>
      </c>
      <c r="AD395" s="51" t="s">
        <v>338</v>
      </c>
      <c r="AE395" s="51" t="s">
        <v>254</v>
      </c>
      <c r="AF395" s="51">
        <v>2</v>
      </c>
      <c r="AG395" s="51">
        <v>2.1930692195892334</v>
      </c>
      <c r="AH395" s="51">
        <v>474768.10169381561</v>
      </c>
      <c r="AI395" s="51">
        <v>232583.45976294967</v>
      </c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</row>
    <row r="396" spans="1:134" s="1" customFormat="1" x14ac:dyDescent="0.2">
      <c r="A396" s="26">
        <f t="shared" si="44"/>
        <v>390</v>
      </c>
      <c r="B396" s="43">
        <v>135</v>
      </c>
      <c r="C396" s="43" t="s">
        <v>100</v>
      </c>
      <c r="D396" s="43" t="s">
        <v>39</v>
      </c>
      <c r="E396" s="43" t="s">
        <v>24</v>
      </c>
      <c r="F396" s="43" t="s">
        <v>70</v>
      </c>
      <c r="G396" s="43" t="s">
        <v>58</v>
      </c>
      <c r="H396" s="43" t="s">
        <v>49</v>
      </c>
      <c r="I396" s="43" t="s">
        <v>49</v>
      </c>
      <c r="J396" s="96">
        <f t="shared" si="45"/>
        <v>2.25</v>
      </c>
      <c r="K396" s="96">
        <f t="shared" si="46"/>
        <v>0</v>
      </c>
      <c r="L396" s="43" t="s">
        <v>28</v>
      </c>
      <c r="M396" s="43" t="s">
        <v>39</v>
      </c>
      <c r="N396" s="43">
        <v>1</v>
      </c>
      <c r="O396" s="43">
        <v>0</v>
      </c>
      <c r="P396" s="43"/>
      <c r="Q396" s="43"/>
      <c r="R396" s="43"/>
      <c r="S396" s="43"/>
      <c r="T396" s="43"/>
      <c r="U396" s="43"/>
      <c r="V396" s="96">
        <f t="shared" si="47"/>
        <v>0</v>
      </c>
      <c r="W396" s="15"/>
      <c r="X396" s="15"/>
      <c r="Y396" s="51" t="s">
        <v>341</v>
      </c>
      <c r="Z396" s="51">
        <v>2.9000120341868261</v>
      </c>
      <c r="AA396" s="51">
        <v>2.9000120341868261</v>
      </c>
      <c r="AB396" s="51">
        <v>7.8148183822631836</v>
      </c>
      <c r="AC396" s="51">
        <v>4</v>
      </c>
      <c r="AD396" s="51" t="s">
        <v>342</v>
      </c>
      <c r="AE396" s="51" t="s">
        <v>254</v>
      </c>
      <c r="AF396" s="51">
        <v>2</v>
      </c>
      <c r="AG396" s="51">
        <v>3.7278623580932617</v>
      </c>
      <c r="AH396" s="51">
        <v>475025.85994991049</v>
      </c>
      <c r="AI396" s="51">
        <v>232393.48787892365</v>
      </c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</row>
    <row r="397" spans="1:134" x14ac:dyDescent="0.2">
      <c r="A397" s="26">
        <f t="shared" si="44"/>
        <v>391</v>
      </c>
      <c r="B397" s="43">
        <v>136</v>
      </c>
      <c r="C397" s="43" t="s">
        <v>100</v>
      </c>
      <c r="D397" s="43" t="s">
        <v>39</v>
      </c>
      <c r="E397" s="43" t="s">
        <v>24</v>
      </c>
      <c r="F397" s="43" t="s">
        <v>70</v>
      </c>
      <c r="G397" s="43" t="s">
        <v>26</v>
      </c>
      <c r="H397" s="43" t="s">
        <v>49</v>
      </c>
      <c r="I397" s="43" t="s">
        <v>49</v>
      </c>
      <c r="J397" s="96">
        <f t="shared" si="45"/>
        <v>2.25</v>
      </c>
      <c r="K397" s="96">
        <f t="shared" si="46"/>
        <v>0</v>
      </c>
      <c r="L397" s="43" t="s">
        <v>28</v>
      </c>
      <c r="M397" s="43" t="s">
        <v>39</v>
      </c>
      <c r="N397" s="43">
        <v>1</v>
      </c>
      <c r="O397" s="43">
        <v>0</v>
      </c>
      <c r="P397" s="43"/>
      <c r="Q397" s="43"/>
      <c r="R397" s="43"/>
      <c r="S397" s="43"/>
      <c r="T397" s="43"/>
      <c r="U397" s="43"/>
      <c r="V397" s="96">
        <f t="shared" si="47"/>
        <v>0</v>
      </c>
      <c r="W397" s="15"/>
      <c r="X397" s="15"/>
      <c r="Y397" s="51" t="s">
        <v>343</v>
      </c>
      <c r="Z397" s="51">
        <v>0.43182662248611442</v>
      </c>
      <c r="AA397" s="51">
        <v>0.43182662248611442</v>
      </c>
      <c r="AB397" s="51">
        <v>31.149497985839844</v>
      </c>
      <c r="AC397" s="51">
        <v>4</v>
      </c>
      <c r="AD397" s="51" t="s">
        <v>344</v>
      </c>
      <c r="AE397" s="51" t="s">
        <v>254</v>
      </c>
      <c r="AF397" s="51">
        <v>0</v>
      </c>
      <c r="AG397" s="51">
        <v>19.010671615600586</v>
      </c>
      <c r="AH397" s="51">
        <v>475022.33564825368</v>
      </c>
      <c r="AI397" s="51">
        <v>232390.88506874378</v>
      </c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8"/>
    </row>
    <row r="398" spans="1:134" x14ac:dyDescent="0.2">
      <c r="A398" s="26">
        <f t="shared" si="44"/>
        <v>392</v>
      </c>
      <c r="B398" s="43">
        <v>150</v>
      </c>
      <c r="C398" s="43" t="s">
        <v>100</v>
      </c>
      <c r="D398" s="43" t="s">
        <v>39</v>
      </c>
      <c r="E398" s="43" t="s">
        <v>24</v>
      </c>
      <c r="F398" s="43" t="s">
        <v>70</v>
      </c>
      <c r="G398" s="43" t="s">
        <v>58</v>
      </c>
      <c r="H398" s="43" t="s">
        <v>49</v>
      </c>
      <c r="I398" s="43" t="s">
        <v>49</v>
      </c>
      <c r="J398" s="96">
        <f t="shared" si="45"/>
        <v>2.25</v>
      </c>
      <c r="K398" s="96">
        <f t="shared" si="46"/>
        <v>0</v>
      </c>
      <c r="L398" s="43" t="s">
        <v>28</v>
      </c>
      <c r="M398" s="43" t="s">
        <v>39</v>
      </c>
      <c r="N398" s="43">
        <v>1</v>
      </c>
      <c r="O398" s="43">
        <v>0</v>
      </c>
      <c r="P398" s="43"/>
      <c r="Q398" s="43"/>
      <c r="R398" s="43"/>
      <c r="S398" s="43"/>
      <c r="T398" s="43"/>
      <c r="U398" s="43"/>
      <c r="V398" s="96">
        <f t="shared" si="47"/>
        <v>0</v>
      </c>
      <c r="W398" s="15"/>
      <c r="X398" s="15"/>
      <c r="Y398" s="51" t="s">
        <v>369</v>
      </c>
      <c r="Z398" s="51">
        <v>0.53299062728881819</v>
      </c>
      <c r="AA398" s="51">
        <v>0.53299062728881819</v>
      </c>
      <c r="AB398" s="51">
        <v>1.774946928024292</v>
      </c>
      <c r="AC398" s="51">
        <v>7</v>
      </c>
      <c r="AD398" s="51" t="s">
        <v>370</v>
      </c>
      <c r="AE398" s="51" t="s">
        <v>254</v>
      </c>
      <c r="AF398" s="51">
        <v>2</v>
      </c>
      <c r="AG398" s="51">
        <v>1.0896577835083008</v>
      </c>
      <c r="AH398" s="51">
        <v>475204.21829922055</v>
      </c>
      <c r="AI398" s="51">
        <v>233185.0408248755</v>
      </c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8"/>
    </row>
    <row r="399" spans="1:134" x14ac:dyDescent="0.2">
      <c r="A399" s="26">
        <f t="shared" si="44"/>
        <v>393</v>
      </c>
      <c r="B399" s="43">
        <v>203</v>
      </c>
      <c r="C399" s="43" t="s">
        <v>313</v>
      </c>
      <c r="D399" s="43" t="s">
        <v>39</v>
      </c>
      <c r="E399" s="43" t="s">
        <v>35</v>
      </c>
      <c r="F399" s="43" t="s">
        <v>70</v>
      </c>
      <c r="G399" s="43" t="s">
        <v>40</v>
      </c>
      <c r="H399" s="43" t="s">
        <v>195</v>
      </c>
      <c r="I399" s="43" t="s">
        <v>195</v>
      </c>
      <c r="J399" s="96">
        <f t="shared" si="45"/>
        <v>9</v>
      </c>
      <c r="K399" s="96">
        <f t="shared" si="46"/>
        <v>0</v>
      </c>
      <c r="L399" s="43" t="s">
        <v>28</v>
      </c>
      <c r="M399" s="43" t="s">
        <v>39</v>
      </c>
      <c r="N399" s="43">
        <v>2</v>
      </c>
      <c r="O399" s="43">
        <v>0</v>
      </c>
      <c r="P399" s="43" t="s">
        <v>47</v>
      </c>
      <c r="Q399" s="43" t="s">
        <v>39</v>
      </c>
      <c r="R399" s="43" t="s">
        <v>70</v>
      </c>
      <c r="S399" s="43" t="s">
        <v>40</v>
      </c>
      <c r="T399" s="43" t="s">
        <v>36</v>
      </c>
      <c r="U399" s="43" t="s">
        <v>61</v>
      </c>
      <c r="V399" s="96">
        <f t="shared" si="47"/>
        <v>2</v>
      </c>
      <c r="W399" s="15"/>
      <c r="X399" s="15" t="s">
        <v>917</v>
      </c>
      <c r="Y399" s="51" t="s">
        <v>478</v>
      </c>
      <c r="Z399" s="51">
        <v>0.12986584842205046</v>
      </c>
      <c r="AA399" s="51">
        <v>0.12986584842205046</v>
      </c>
      <c r="AB399" s="51">
        <v>4.0229892730712891</v>
      </c>
      <c r="AC399" s="51">
        <v>7</v>
      </c>
      <c r="AD399" s="51" t="s">
        <v>479</v>
      </c>
      <c r="AE399" s="51" t="s">
        <v>254</v>
      </c>
      <c r="AF399" s="51">
        <v>2</v>
      </c>
      <c r="AG399" s="51">
        <v>1.2885756492614746</v>
      </c>
      <c r="AH399" s="51">
        <v>491018.12784005242</v>
      </c>
      <c r="AI399" s="51">
        <v>218302.64059215202</v>
      </c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8"/>
    </row>
    <row r="400" spans="1:134" x14ac:dyDescent="0.2">
      <c r="A400" s="26">
        <f t="shared" si="44"/>
        <v>394</v>
      </c>
      <c r="B400" s="43">
        <v>213</v>
      </c>
      <c r="C400" s="43" t="s">
        <v>313</v>
      </c>
      <c r="D400" s="43" t="s">
        <v>39</v>
      </c>
      <c r="E400" s="43" t="s">
        <v>35</v>
      </c>
      <c r="F400" s="43" t="s">
        <v>70</v>
      </c>
      <c r="G400" s="43" t="s">
        <v>26</v>
      </c>
      <c r="H400" s="43" t="s">
        <v>195</v>
      </c>
      <c r="I400" s="43" t="s">
        <v>195</v>
      </c>
      <c r="J400" s="96">
        <f t="shared" si="45"/>
        <v>9</v>
      </c>
      <c r="K400" s="96">
        <f t="shared" si="46"/>
        <v>0</v>
      </c>
      <c r="L400" s="43" t="s">
        <v>28</v>
      </c>
      <c r="M400" s="43" t="s">
        <v>39</v>
      </c>
      <c r="N400" s="43">
        <v>2</v>
      </c>
      <c r="O400" s="43">
        <v>0</v>
      </c>
      <c r="P400" s="43" t="s">
        <v>498</v>
      </c>
      <c r="Q400" s="43" t="s">
        <v>39</v>
      </c>
      <c r="R400" s="43" t="s">
        <v>70</v>
      </c>
      <c r="S400" s="43" t="s">
        <v>26</v>
      </c>
      <c r="T400" s="43" t="s">
        <v>36</v>
      </c>
      <c r="U400" s="43" t="s">
        <v>61</v>
      </c>
      <c r="V400" s="96">
        <f t="shared" si="47"/>
        <v>2</v>
      </c>
      <c r="W400" s="15"/>
      <c r="X400" s="15"/>
      <c r="Y400" s="51" t="s">
        <v>499</v>
      </c>
      <c r="Z400" s="51">
        <v>0.15887979030609126</v>
      </c>
      <c r="AA400" s="51">
        <v>0.15887979030609126</v>
      </c>
      <c r="AB400" s="51">
        <v>2.3041620254516602</v>
      </c>
      <c r="AC400" s="51">
        <v>7</v>
      </c>
      <c r="AD400" s="51" t="s">
        <v>500</v>
      </c>
      <c r="AE400" s="51" t="s">
        <v>254</v>
      </c>
      <c r="AF400" s="51">
        <v>2</v>
      </c>
      <c r="AG400" s="51">
        <v>1.0580906867980957</v>
      </c>
      <c r="AH400" s="51">
        <v>489514.09326030698</v>
      </c>
      <c r="AI400" s="51">
        <v>219596.77704667431</v>
      </c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</row>
    <row r="401" spans="1:134" x14ac:dyDescent="0.2">
      <c r="A401" s="26">
        <f t="shared" si="44"/>
        <v>395</v>
      </c>
      <c r="B401" s="43">
        <v>239</v>
      </c>
      <c r="C401" s="43" t="s">
        <v>313</v>
      </c>
      <c r="D401" s="43" t="s">
        <v>39</v>
      </c>
      <c r="E401" s="43" t="s">
        <v>35</v>
      </c>
      <c r="F401" s="43" t="s">
        <v>70</v>
      </c>
      <c r="G401" s="43" t="s">
        <v>58</v>
      </c>
      <c r="H401" s="43" t="s">
        <v>195</v>
      </c>
      <c r="I401" s="43" t="s">
        <v>195</v>
      </c>
      <c r="J401" s="96">
        <f t="shared" si="45"/>
        <v>9</v>
      </c>
      <c r="K401" s="96">
        <f t="shared" si="46"/>
        <v>0</v>
      </c>
      <c r="L401" s="43" t="s">
        <v>28</v>
      </c>
      <c r="M401" s="43" t="s">
        <v>39</v>
      </c>
      <c r="N401" s="43">
        <v>2</v>
      </c>
      <c r="O401" s="43">
        <v>0</v>
      </c>
      <c r="P401" s="43" t="s">
        <v>498</v>
      </c>
      <c r="Q401" s="43" t="s">
        <v>39</v>
      </c>
      <c r="R401" s="43" t="s">
        <v>70</v>
      </c>
      <c r="S401" s="43" t="s">
        <v>58</v>
      </c>
      <c r="T401" s="43" t="s">
        <v>61</v>
      </c>
      <c r="U401" s="43" t="s">
        <v>36</v>
      </c>
      <c r="V401" s="96">
        <f t="shared" si="47"/>
        <v>2</v>
      </c>
      <c r="W401" s="15"/>
      <c r="X401" s="15"/>
      <c r="Y401" s="51" t="s">
        <v>548</v>
      </c>
      <c r="Z401" s="51">
        <v>0.16660479187965382</v>
      </c>
      <c r="AA401" s="51">
        <v>0.16660479187965382</v>
      </c>
      <c r="AB401" s="51">
        <v>2.2905704975128174</v>
      </c>
      <c r="AC401" s="51">
        <v>6</v>
      </c>
      <c r="AD401" s="51" t="s">
        <v>549</v>
      </c>
      <c r="AE401" s="51" t="s">
        <v>254</v>
      </c>
      <c r="AF401" s="51">
        <v>2</v>
      </c>
      <c r="AG401" s="51">
        <v>1.3581467866897583</v>
      </c>
      <c r="AH401" s="51">
        <v>489907.92935704446</v>
      </c>
      <c r="AI401" s="51">
        <v>219564.52660321555</v>
      </c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</row>
    <row r="402" spans="1:134" x14ac:dyDescent="0.2">
      <c r="A402" s="26">
        <f t="shared" si="44"/>
        <v>396</v>
      </c>
      <c r="B402" s="43">
        <v>109</v>
      </c>
      <c r="C402" s="43" t="s">
        <v>286</v>
      </c>
      <c r="D402" s="43" t="s">
        <v>39</v>
      </c>
      <c r="E402" s="43" t="s">
        <v>24</v>
      </c>
      <c r="F402" s="43" t="s">
        <v>235</v>
      </c>
      <c r="G402" s="43" t="s">
        <v>40</v>
      </c>
      <c r="H402" s="43" t="s">
        <v>27</v>
      </c>
      <c r="I402" s="43" t="s">
        <v>27</v>
      </c>
      <c r="J402" s="96">
        <f t="shared" si="45"/>
        <v>6.25</v>
      </c>
      <c r="K402" s="96">
        <f t="shared" si="46"/>
        <v>0</v>
      </c>
      <c r="L402" s="43" t="s">
        <v>135</v>
      </c>
      <c r="M402" s="43" t="s">
        <v>29</v>
      </c>
      <c r="N402" s="43">
        <v>1</v>
      </c>
      <c r="O402" s="43">
        <v>1</v>
      </c>
      <c r="P402" s="43"/>
      <c r="Q402" s="43"/>
      <c r="R402" s="43"/>
      <c r="S402" s="43"/>
      <c r="T402" s="43"/>
      <c r="U402" s="43"/>
      <c r="V402" s="96">
        <f t="shared" si="47"/>
        <v>0</v>
      </c>
      <c r="W402" s="15"/>
      <c r="X402" s="15"/>
      <c r="Y402" s="51" t="s">
        <v>287</v>
      </c>
      <c r="Z402" s="51">
        <v>0.3061880326271057</v>
      </c>
      <c r="AA402" s="51">
        <v>0.3061880326271057</v>
      </c>
      <c r="AB402" s="51">
        <v>2.3468866348266602</v>
      </c>
      <c r="AC402" s="51">
        <v>6</v>
      </c>
      <c r="AD402" s="51" t="s">
        <v>288</v>
      </c>
      <c r="AE402" s="51" t="s">
        <v>254</v>
      </c>
      <c r="AF402" s="51">
        <v>2</v>
      </c>
      <c r="AG402" s="51">
        <v>1.214339017868042</v>
      </c>
      <c r="AH402" s="51">
        <v>472496.0579001524</v>
      </c>
      <c r="AI402" s="51">
        <v>237001.89253837013</v>
      </c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</row>
    <row r="403" spans="1:134" x14ac:dyDescent="0.2">
      <c r="A403" s="26">
        <f t="shared" si="44"/>
        <v>397</v>
      </c>
      <c r="B403" s="43">
        <v>268</v>
      </c>
      <c r="C403" s="43" t="s">
        <v>213</v>
      </c>
      <c r="D403" s="43" t="s">
        <v>39</v>
      </c>
      <c r="E403" s="43" t="s">
        <v>35</v>
      </c>
      <c r="F403" s="43" t="s">
        <v>70</v>
      </c>
      <c r="G403" s="43" t="s">
        <v>26</v>
      </c>
      <c r="H403" s="43" t="s">
        <v>27</v>
      </c>
      <c r="I403" s="43" t="s">
        <v>27</v>
      </c>
      <c r="J403" s="96">
        <f t="shared" si="45"/>
        <v>6.25</v>
      </c>
      <c r="K403" s="96">
        <f t="shared" si="46"/>
        <v>0</v>
      </c>
      <c r="L403" s="43" t="s">
        <v>28</v>
      </c>
      <c r="M403" s="43" t="s">
        <v>29</v>
      </c>
      <c r="N403" s="43">
        <v>1</v>
      </c>
      <c r="O403" s="43">
        <v>1</v>
      </c>
      <c r="P403" s="43" t="s">
        <v>146</v>
      </c>
      <c r="Q403" s="43" t="s">
        <v>39</v>
      </c>
      <c r="R403" s="43" t="s">
        <v>70</v>
      </c>
      <c r="S403" s="43" t="s">
        <v>26</v>
      </c>
      <c r="T403" s="43" t="s">
        <v>49</v>
      </c>
      <c r="U403" s="43" t="s">
        <v>49</v>
      </c>
      <c r="V403" s="96">
        <f t="shared" si="47"/>
        <v>2.25</v>
      </c>
      <c r="W403" s="15"/>
      <c r="X403" s="15"/>
      <c r="Y403" s="51" t="s">
        <v>599</v>
      </c>
      <c r="Z403" s="51">
        <v>0.54458532810211158</v>
      </c>
      <c r="AA403" s="51">
        <v>0.54458532810211158</v>
      </c>
      <c r="AB403" s="51">
        <v>4.2855496406555176</v>
      </c>
      <c r="AC403" s="51">
        <v>5</v>
      </c>
      <c r="AD403" s="51" t="s">
        <v>600</v>
      </c>
      <c r="AE403" s="51" t="s">
        <v>568</v>
      </c>
      <c r="AF403" s="51">
        <v>2</v>
      </c>
      <c r="AG403" s="51">
        <v>3.2202966213226318</v>
      </c>
      <c r="AH403" s="51">
        <v>482538.77674845542</v>
      </c>
      <c r="AI403" s="51">
        <v>227304.37983882811</v>
      </c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  <c r="ED403" s="8"/>
    </row>
    <row r="404" spans="1:134" x14ac:dyDescent="0.2">
      <c r="A404" s="26">
        <f t="shared" si="44"/>
        <v>398</v>
      </c>
      <c r="B404" s="43">
        <v>409</v>
      </c>
      <c r="C404" s="43" t="s">
        <v>213</v>
      </c>
      <c r="D404" s="43" t="s">
        <v>39</v>
      </c>
      <c r="E404" s="43" t="s">
        <v>35</v>
      </c>
      <c r="F404" s="43" t="s">
        <v>70</v>
      </c>
      <c r="G404" s="43" t="s">
        <v>58</v>
      </c>
      <c r="H404" s="43" t="s">
        <v>27</v>
      </c>
      <c r="I404" s="43" t="s">
        <v>27</v>
      </c>
      <c r="J404" s="96">
        <f t="shared" si="45"/>
        <v>6.25</v>
      </c>
      <c r="K404" s="96">
        <f t="shared" si="46"/>
        <v>0</v>
      </c>
      <c r="L404" s="43" t="s">
        <v>28</v>
      </c>
      <c r="M404" s="43" t="s">
        <v>29</v>
      </c>
      <c r="N404" s="43">
        <v>1</v>
      </c>
      <c r="O404" s="43">
        <v>1</v>
      </c>
      <c r="P404" s="43" t="s">
        <v>146</v>
      </c>
      <c r="Q404" s="43" t="s">
        <v>39</v>
      </c>
      <c r="R404" s="43" t="s">
        <v>70</v>
      </c>
      <c r="S404" s="43" t="s">
        <v>58</v>
      </c>
      <c r="T404" s="43" t="s">
        <v>49</v>
      </c>
      <c r="U404" s="43" t="s">
        <v>49</v>
      </c>
      <c r="V404" s="96">
        <f t="shared" si="47"/>
        <v>2.25</v>
      </c>
      <c r="W404" s="15"/>
      <c r="X404" s="15"/>
      <c r="Y404" s="51" t="s">
        <v>843</v>
      </c>
      <c r="Z404" s="51">
        <v>0.2598422539234162</v>
      </c>
      <c r="AA404" s="51">
        <v>0.2598422539234162</v>
      </c>
      <c r="AB404" s="51">
        <v>2.6440737247467041</v>
      </c>
      <c r="AC404" s="51">
        <v>6</v>
      </c>
      <c r="AD404" s="51" t="s">
        <v>844</v>
      </c>
      <c r="AE404" s="51" t="s">
        <v>799</v>
      </c>
      <c r="AF404" s="51">
        <v>2</v>
      </c>
      <c r="AG404" s="51">
        <v>1.7843949794769287</v>
      </c>
      <c r="AH404" s="51">
        <v>477079.84203645407</v>
      </c>
      <c r="AI404" s="51">
        <v>209787.49449576295</v>
      </c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</row>
    <row r="405" spans="1:134" x14ac:dyDescent="0.2">
      <c r="A405" s="26">
        <f t="shared" si="44"/>
        <v>399</v>
      </c>
      <c r="B405" s="43">
        <v>104</v>
      </c>
      <c r="C405" s="43" t="s">
        <v>213</v>
      </c>
      <c r="D405" s="43" t="s">
        <v>39</v>
      </c>
      <c r="E405" s="43" t="s">
        <v>35</v>
      </c>
      <c r="F405" s="43" t="s">
        <v>235</v>
      </c>
      <c r="G405" s="43" t="s">
        <v>26</v>
      </c>
      <c r="H405" s="43" t="s">
        <v>27</v>
      </c>
      <c r="I405" s="43" t="s">
        <v>27</v>
      </c>
      <c r="J405" s="96">
        <f t="shared" si="45"/>
        <v>6.25</v>
      </c>
      <c r="K405" s="96">
        <f t="shared" si="46"/>
        <v>0</v>
      </c>
      <c r="L405" s="43" t="s">
        <v>28</v>
      </c>
      <c r="M405" s="43" t="s">
        <v>29</v>
      </c>
      <c r="N405" s="43">
        <v>1</v>
      </c>
      <c r="O405" s="43">
        <v>1</v>
      </c>
      <c r="P405" s="43" t="s">
        <v>146</v>
      </c>
      <c r="Q405" s="43" t="s">
        <v>39</v>
      </c>
      <c r="R405" s="43" t="s">
        <v>25</v>
      </c>
      <c r="S405" s="43" t="s">
        <v>26</v>
      </c>
      <c r="T405" s="43" t="s">
        <v>49</v>
      </c>
      <c r="U405" s="43" t="s">
        <v>49</v>
      </c>
      <c r="V405" s="96">
        <f t="shared" si="47"/>
        <v>2.25</v>
      </c>
      <c r="W405" s="15"/>
      <c r="X405" s="15"/>
      <c r="Y405" s="51" t="s">
        <v>274</v>
      </c>
      <c r="Z405" s="51">
        <v>0.30588524818420415</v>
      </c>
      <c r="AA405" s="51">
        <v>0.30588524818420415</v>
      </c>
      <c r="AB405" s="51">
        <v>2.672205924987793</v>
      </c>
      <c r="AC405" s="51">
        <v>7</v>
      </c>
      <c r="AD405" s="51" t="s">
        <v>275</v>
      </c>
      <c r="AE405" s="51" t="s">
        <v>254</v>
      </c>
      <c r="AF405" s="51">
        <v>2</v>
      </c>
      <c r="AG405" s="51">
        <v>1.7324663400650024</v>
      </c>
      <c r="AH405" s="51">
        <v>471744.84719947679</v>
      </c>
      <c r="AI405" s="51">
        <v>237764.55552534587</v>
      </c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</row>
    <row r="406" spans="1:134" x14ac:dyDescent="0.2">
      <c r="A406" s="26">
        <f t="shared" si="44"/>
        <v>400</v>
      </c>
      <c r="B406" s="43">
        <v>232</v>
      </c>
      <c r="C406" s="43" t="s">
        <v>489</v>
      </c>
      <c r="D406" s="43" t="s">
        <v>39</v>
      </c>
      <c r="E406" s="43" t="s">
        <v>24</v>
      </c>
      <c r="F406" s="43" t="s">
        <v>70</v>
      </c>
      <c r="G406" s="43" t="s">
        <v>26</v>
      </c>
      <c r="H406" s="43" t="s">
        <v>27</v>
      </c>
      <c r="I406" s="43" t="s">
        <v>27</v>
      </c>
      <c r="J406" s="96">
        <f t="shared" si="45"/>
        <v>6.25</v>
      </c>
      <c r="K406" s="96">
        <f t="shared" si="46"/>
        <v>0</v>
      </c>
      <c r="L406" s="43" t="s">
        <v>28</v>
      </c>
      <c r="M406" s="43" t="s">
        <v>29</v>
      </c>
      <c r="N406" s="43">
        <v>1</v>
      </c>
      <c r="O406" s="43">
        <v>1</v>
      </c>
      <c r="P406" s="43"/>
      <c r="Q406" s="43"/>
      <c r="R406" s="43"/>
      <c r="S406" s="43"/>
      <c r="T406" s="43"/>
      <c r="U406" s="43"/>
      <c r="V406" s="96">
        <f t="shared" si="47"/>
        <v>0</v>
      </c>
      <c r="W406" s="15"/>
      <c r="X406" s="15"/>
      <c r="Y406" s="51" t="s">
        <v>535</v>
      </c>
      <c r="Z406" s="51">
        <v>0.62324593067169198</v>
      </c>
      <c r="AA406" s="51">
        <v>0.62324593067169198</v>
      </c>
      <c r="AB406" s="51">
        <v>3.6147737503051758</v>
      </c>
      <c r="AC406" s="51">
        <v>6</v>
      </c>
      <c r="AD406" s="51" t="s">
        <v>536</v>
      </c>
      <c r="AE406" s="51" t="s">
        <v>254</v>
      </c>
      <c r="AF406" s="51">
        <v>2</v>
      </c>
      <c r="AG406" s="51">
        <v>1.8549017906188965</v>
      </c>
      <c r="AH406" s="51">
        <v>488991.07387432357</v>
      </c>
      <c r="AI406" s="51">
        <v>220556.72619979567</v>
      </c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</row>
    <row r="407" spans="1:134" x14ac:dyDescent="0.2">
      <c r="A407" s="26">
        <f t="shared" si="44"/>
        <v>401</v>
      </c>
      <c r="B407" s="43">
        <v>209</v>
      </c>
      <c r="C407" s="43" t="s">
        <v>489</v>
      </c>
      <c r="D407" s="43" t="s">
        <v>39</v>
      </c>
      <c r="E407" s="43" t="s">
        <v>24</v>
      </c>
      <c r="F407" s="43" t="s">
        <v>235</v>
      </c>
      <c r="G407" s="43" t="s">
        <v>26</v>
      </c>
      <c r="H407" s="43" t="s">
        <v>27</v>
      </c>
      <c r="I407" s="43" t="s">
        <v>27</v>
      </c>
      <c r="J407" s="96">
        <f t="shared" si="45"/>
        <v>6.25</v>
      </c>
      <c r="K407" s="96">
        <f t="shared" si="46"/>
        <v>0</v>
      </c>
      <c r="L407" s="43" t="s">
        <v>28</v>
      </c>
      <c r="M407" s="43" t="s">
        <v>39</v>
      </c>
      <c r="N407" s="43">
        <v>1</v>
      </c>
      <c r="O407" s="43">
        <v>0</v>
      </c>
      <c r="P407" s="43"/>
      <c r="Q407" s="43"/>
      <c r="R407" s="43"/>
      <c r="S407" s="43"/>
      <c r="T407" s="43"/>
      <c r="U407" s="43"/>
      <c r="V407" s="96">
        <f t="shared" si="47"/>
        <v>0</v>
      </c>
      <c r="W407" s="15"/>
      <c r="X407" s="15"/>
      <c r="Y407" s="51" t="s">
        <v>490</v>
      </c>
      <c r="Z407" s="51">
        <v>0.2404343259334564</v>
      </c>
      <c r="AA407" s="51">
        <v>0.2404343259334564</v>
      </c>
      <c r="AB407" s="51">
        <v>2.8237581253051758</v>
      </c>
      <c r="AC407" s="51">
        <v>7</v>
      </c>
      <c r="AD407" s="51" t="s">
        <v>491</v>
      </c>
      <c r="AE407" s="51" t="s">
        <v>254</v>
      </c>
      <c r="AF407" s="51">
        <v>2</v>
      </c>
      <c r="AG407" s="51">
        <v>1.1294527053833008</v>
      </c>
      <c r="AH407" s="51">
        <v>490401.1939230538</v>
      </c>
      <c r="AI407" s="51">
        <v>219387.25653296255</v>
      </c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  <c r="ED407" s="8"/>
    </row>
    <row r="408" spans="1:134" x14ac:dyDescent="0.2">
      <c r="A408" s="26">
        <f t="shared" si="44"/>
        <v>402</v>
      </c>
      <c r="B408" s="43">
        <v>210</v>
      </c>
      <c r="C408" s="43" t="s">
        <v>469</v>
      </c>
      <c r="D408" s="43" t="s">
        <v>39</v>
      </c>
      <c r="E408" s="43" t="s">
        <v>24</v>
      </c>
      <c r="F408" s="43" t="s">
        <v>235</v>
      </c>
      <c r="G408" s="43" t="s">
        <v>58</v>
      </c>
      <c r="H408" s="43" t="s">
        <v>27</v>
      </c>
      <c r="I408" s="43" t="s">
        <v>27</v>
      </c>
      <c r="J408" s="96">
        <f t="shared" si="45"/>
        <v>6.25</v>
      </c>
      <c r="K408" s="96">
        <f t="shared" si="46"/>
        <v>0</v>
      </c>
      <c r="L408" s="43" t="s">
        <v>28</v>
      </c>
      <c r="M408" s="43" t="s">
        <v>39</v>
      </c>
      <c r="N408" s="43">
        <v>1</v>
      </c>
      <c r="O408" s="43">
        <v>0</v>
      </c>
      <c r="P408" s="43"/>
      <c r="Q408" s="43"/>
      <c r="R408" s="43"/>
      <c r="S408" s="43"/>
      <c r="T408" s="43"/>
      <c r="U408" s="43"/>
      <c r="V408" s="96">
        <f t="shared" si="47"/>
        <v>0</v>
      </c>
      <c r="W408" s="15"/>
      <c r="X408" s="15"/>
      <c r="Y408" s="51" t="s">
        <v>492</v>
      </c>
      <c r="Z408" s="51">
        <v>0.37892436265945423</v>
      </c>
      <c r="AA408" s="51">
        <v>0.37892436265945423</v>
      </c>
      <c r="AB408" s="51">
        <v>3.7378203868865967</v>
      </c>
      <c r="AC408" s="51">
        <v>5</v>
      </c>
      <c r="AD408" s="51" t="s">
        <v>493</v>
      </c>
      <c r="AE408" s="51" t="s">
        <v>254</v>
      </c>
      <c r="AF408" s="51">
        <v>2</v>
      </c>
      <c r="AG408" s="51">
        <v>1.6467157602310181</v>
      </c>
      <c r="AH408" s="51">
        <v>490187.84997164889</v>
      </c>
      <c r="AI408" s="51">
        <v>219489.24769742633</v>
      </c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  <c r="ED408" s="8"/>
    </row>
    <row r="409" spans="1:134" x14ac:dyDescent="0.2">
      <c r="A409" s="26">
        <f t="shared" si="44"/>
        <v>403</v>
      </c>
      <c r="B409" s="43">
        <v>114</v>
      </c>
      <c r="C409" s="43" t="s">
        <v>22</v>
      </c>
      <c r="D409" s="43" t="s">
        <v>39</v>
      </c>
      <c r="E409" s="43" t="s">
        <v>24</v>
      </c>
      <c r="F409" s="43" t="s">
        <v>70</v>
      </c>
      <c r="G409" s="43" t="s">
        <v>58</v>
      </c>
      <c r="H409" s="43" t="s">
        <v>27</v>
      </c>
      <c r="I409" s="43" t="s">
        <v>27</v>
      </c>
      <c r="J409" s="96">
        <f t="shared" si="45"/>
        <v>6.25</v>
      </c>
      <c r="K409" s="96">
        <f t="shared" si="46"/>
        <v>0</v>
      </c>
      <c r="L409" s="43" t="s">
        <v>28</v>
      </c>
      <c r="M409" s="43" t="s">
        <v>34</v>
      </c>
      <c r="N409" s="43">
        <v>1</v>
      </c>
      <c r="O409" s="43">
        <v>0</v>
      </c>
      <c r="P409" s="43"/>
      <c r="Q409" s="43"/>
      <c r="R409" s="43"/>
      <c r="S409" s="43"/>
      <c r="T409" s="43"/>
      <c r="U409" s="43"/>
      <c r="V409" s="96">
        <f t="shared" si="47"/>
        <v>0</v>
      </c>
      <c r="W409" s="15"/>
      <c r="X409" s="15"/>
      <c r="Y409" s="51" t="s">
        <v>297</v>
      </c>
      <c r="Z409" s="51">
        <v>0.22641167759895325</v>
      </c>
      <c r="AA409" s="51">
        <v>0.22641167759895325</v>
      </c>
      <c r="AB409" s="51">
        <v>2.087519645690918</v>
      </c>
      <c r="AC409" s="51">
        <v>7</v>
      </c>
      <c r="AD409" s="51" t="s">
        <v>298</v>
      </c>
      <c r="AE409" s="51" t="s">
        <v>254</v>
      </c>
      <c r="AF409" s="51">
        <v>2</v>
      </c>
      <c r="AG409" s="51">
        <v>1.1225895881652832</v>
      </c>
      <c r="AH409" s="51">
        <v>472866.27181769139</v>
      </c>
      <c r="AI409" s="51">
        <v>234128.88226202584</v>
      </c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  <c r="ED409" s="8"/>
    </row>
    <row r="410" spans="1:134" x14ac:dyDescent="0.2">
      <c r="A410" s="26">
        <f t="shared" si="44"/>
        <v>404</v>
      </c>
      <c r="B410" s="43">
        <v>205</v>
      </c>
      <c r="C410" s="43" t="s">
        <v>22</v>
      </c>
      <c r="D410" s="43" t="s">
        <v>34</v>
      </c>
      <c r="E410" s="43" t="s">
        <v>24</v>
      </c>
      <c r="F410" s="43" t="s">
        <v>70</v>
      </c>
      <c r="G410" s="43" t="s">
        <v>44</v>
      </c>
      <c r="H410" s="43" t="s">
        <v>27</v>
      </c>
      <c r="I410" s="43" t="s">
        <v>27</v>
      </c>
      <c r="J410" s="96">
        <f t="shared" si="45"/>
        <v>6.25</v>
      </c>
      <c r="K410" s="96">
        <f t="shared" si="46"/>
        <v>0</v>
      </c>
      <c r="L410" s="43" t="s">
        <v>28</v>
      </c>
      <c r="M410" s="43" t="s">
        <v>39</v>
      </c>
      <c r="N410" s="43">
        <v>1</v>
      </c>
      <c r="O410" s="43">
        <v>0</v>
      </c>
      <c r="P410" s="43"/>
      <c r="Q410" s="43"/>
      <c r="R410" s="43"/>
      <c r="S410" s="43"/>
      <c r="T410" s="43"/>
      <c r="U410" s="43"/>
      <c r="V410" s="96">
        <f t="shared" si="47"/>
        <v>0</v>
      </c>
      <c r="W410" s="15"/>
      <c r="X410" s="15"/>
      <c r="Y410" s="51" t="s">
        <v>482</v>
      </c>
      <c r="Z410" s="51">
        <v>0.38335690498352049</v>
      </c>
      <c r="AA410" s="51">
        <v>0.38335690498352049</v>
      </c>
      <c r="AB410" s="51">
        <v>3.6670129299163818</v>
      </c>
      <c r="AC410" s="51">
        <v>7</v>
      </c>
      <c r="AD410" s="51" t="s">
        <v>481</v>
      </c>
      <c r="AE410" s="51" t="s">
        <v>254</v>
      </c>
      <c r="AF410" s="51">
        <v>2</v>
      </c>
      <c r="AG410" s="51">
        <v>1.3186147212982178</v>
      </c>
      <c r="AH410" s="51">
        <v>490987.81326148921</v>
      </c>
      <c r="AI410" s="51">
        <v>219011.34002506273</v>
      </c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</row>
    <row r="411" spans="1:134" x14ac:dyDescent="0.2">
      <c r="A411" s="26">
        <f t="shared" si="44"/>
        <v>405</v>
      </c>
      <c r="B411" s="43">
        <v>80</v>
      </c>
      <c r="C411" s="43" t="s">
        <v>22</v>
      </c>
      <c r="D411" s="43" t="s">
        <v>39</v>
      </c>
      <c r="E411" s="43" t="s">
        <v>24</v>
      </c>
      <c r="F411" s="43" t="s">
        <v>70</v>
      </c>
      <c r="G411" s="43" t="s">
        <v>40</v>
      </c>
      <c r="H411" s="43" t="s">
        <v>27</v>
      </c>
      <c r="I411" s="43" t="s">
        <v>27</v>
      </c>
      <c r="J411" s="96">
        <f t="shared" si="45"/>
        <v>6.25</v>
      </c>
      <c r="K411" s="96">
        <f t="shared" si="46"/>
        <v>0</v>
      </c>
      <c r="L411" s="43" t="s">
        <v>28</v>
      </c>
      <c r="M411" s="43" t="s">
        <v>39</v>
      </c>
      <c r="N411" s="43">
        <v>1</v>
      </c>
      <c r="O411" s="43">
        <v>0</v>
      </c>
      <c r="P411" s="43"/>
      <c r="Q411" s="43"/>
      <c r="R411" s="43"/>
      <c r="S411" s="43"/>
      <c r="T411" s="43"/>
      <c r="U411" s="43"/>
      <c r="V411" s="96">
        <f t="shared" si="47"/>
        <v>0</v>
      </c>
      <c r="W411" s="15"/>
      <c r="X411" s="15"/>
      <c r="Y411" s="51" t="s">
        <v>220</v>
      </c>
      <c r="Z411" s="51">
        <v>0.2474621545276191</v>
      </c>
      <c r="AA411" s="51">
        <v>0.2474621545276191</v>
      </c>
      <c r="AB411" s="51">
        <v>2.6194348335266113</v>
      </c>
      <c r="AC411" s="51">
        <v>6</v>
      </c>
      <c r="AD411" s="51" t="s">
        <v>221</v>
      </c>
      <c r="AE411" s="51" t="s">
        <v>32</v>
      </c>
      <c r="AF411" s="51">
        <v>2</v>
      </c>
      <c r="AG411" s="51">
        <v>1.2062069177627563</v>
      </c>
      <c r="AH411" s="51">
        <v>468527.95626879286</v>
      </c>
      <c r="AI411" s="51">
        <v>234760.14438317702</v>
      </c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</row>
    <row r="412" spans="1:134" x14ac:dyDescent="0.2">
      <c r="A412" s="26">
        <f t="shared" si="44"/>
        <v>406</v>
      </c>
      <c r="B412" s="43">
        <v>195</v>
      </c>
      <c r="C412" s="43" t="s">
        <v>22</v>
      </c>
      <c r="D412" s="43" t="s">
        <v>39</v>
      </c>
      <c r="E412" s="43" t="s">
        <v>24</v>
      </c>
      <c r="F412" s="43" t="s">
        <v>70</v>
      </c>
      <c r="G412" s="43" t="s">
        <v>58</v>
      </c>
      <c r="H412" s="43" t="s">
        <v>27</v>
      </c>
      <c r="I412" s="43" t="s">
        <v>27</v>
      </c>
      <c r="J412" s="96">
        <f t="shared" ref="J412:J427" si="48">H412*I412/144</f>
        <v>6.25</v>
      </c>
      <c r="K412" s="96">
        <f t="shared" ref="K412:K427" si="49">IF(C412="D3-X1",1,0)</f>
        <v>0</v>
      </c>
      <c r="L412" s="43" t="s">
        <v>28</v>
      </c>
      <c r="M412" s="43" t="s">
        <v>39</v>
      </c>
      <c r="N412" s="43">
        <v>1</v>
      </c>
      <c r="O412" s="43">
        <v>0</v>
      </c>
      <c r="P412" s="43"/>
      <c r="Q412" s="43"/>
      <c r="R412" s="43"/>
      <c r="S412" s="43"/>
      <c r="T412" s="43"/>
      <c r="U412" s="43"/>
      <c r="V412" s="96">
        <f t="shared" ref="V412:V427" si="50">T412*U412/144</f>
        <v>0</v>
      </c>
      <c r="W412" s="15"/>
      <c r="X412" s="15"/>
      <c r="Y412" s="51" t="s">
        <v>460</v>
      </c>
      <c r="Z412" s="51">
        <v>0.22559407591819763</v>
      </c>
      <c r="AA412" s="51">
        <v>0.22559407591819763</v>
      </c>
      <c r="AB412" s="51">
        <v>2.1993350982666016</v>
      </c>
      <c r="AC412" s="51">
        <v>9</v>
      </c>
      <c r="AD412" s="51" t="s">
        <v>461</v>
      </c>
      <c r="AE412" s="51" t="s">
        <v>254</v>
      </c>
      <c r="AF412" s="51">
        <v>2</v>
      </c>
      <c r="AG412" s="51">
        <v>1.1903934478759766</v>
      </c>
      <c r="AH412" s="51">
        <v>492196.2198297662</v>
      </c>
      <c r="AI412" s="51">
        <v>216665.79579583785</v>
      </c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</row>
    <row r="413" spans="1:134" x14ac:dyDescent="0.2">
      <c r="A413" s="26">
        <f t="shared" si="44"/>
        <v>407</v>
      </c>
      <c r="B413" s="43">
        <v>345</v>
      </c>
      <c r="C413" s="43" t="s">
        <v>22</v>
      </c>
      <c r="D413" s="43" t="s">
        <v>39</v>
      </c>
      <c r="E413" s="43" t="s">
        <v>24</v>
      </c>
      <c r="F413" s="43" t="s">
        <v>70</v>
      </c>
      <c r="G413" s="43" t="s">
        <v>40</v>
      </c>
      <c r="H413" s="43" t="s">
        <v>27</v>
      </c>
      <c r="I413" s="43" t="s">
        <v>27</v>
      </c>
      <c r="J413" s="96">
        <f t="shared" si="48"/>
        <v>6.25</v>
      </c>
      <c r="K413" s="96">
        <f t="shared" si="49"/>
        <v>0</v>
      </c>
      <c r="L413" s="43" t="s">
        <v>28</v>
      </c>
      <c r="M413" s="43" t="s">
        <v>39</v>
      </c>
      <c r="N413" s="43">
        <v>1</v>
      </c>
      <c r="O413" s="43">
        <v>0</v>
      </c>
      <c r="P413" s="43"/>
      <c r="Q413" s="43"/>
      <c r="R413" s="43"/>
      <c r="S413" s="43"/>
      <c r="T413" s="43"/>
      <c r="U413" s="43"/>
      <c r="V413" s="96">
        <f t="shared" si="50"/>
        <v>0</v>
      </c>
      <c r="W413" s="15"/>
      <c r="X413" s="15"/>
      <c r="Y413" s="51" t="s">
        <v>730</v>
      </c>
      <c r="Z413" s="51">
        <v>0.48681254386901845</v>
      </c>
      <c r="AA413" s="51">
        <v>0.48681254386901845</v>
      </c>
      <c r="AB413" s="51">
        <v>2.1199686527252197</v>
      </c>
      <c r="AC413" s="51">
        <v>7</v>
      </c>
      <c r="AD413" s="51" t="s">
        <v>731</v>
      </c>
      <c r="AE413" s="51" t="s">
        <v>568</v>
      </c>
      <c r="AF413" s="51">
        <v>2</v>
      </c>
      <c r="AG413" s="51">
        <v>1.1602754592895508</v>
      </c>
      <c r="AH413" s="51">
        <v>481817.37890410586</v>
      </c>
      <c r="AI413" s="51">
        <v>218163.6623824368</v>
      </c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</row>
    <row r="414" spans="1:134" s="1" customFormat="1" x14ac:dyDescent="0.2">
      <c r="A414" s="26">
        <f t="shared" ref="A414:A427" si="51">A413+1</f>
        <v>408</v>
      </c>
      <c r="B414" s="43">
        <v>307</v>
      </c>
      <c r="C414" s="43" t="s">
        <v>656</v>
      </c>
      <c r="D414" s="43" t="s">
        <v>39</v>
      </c>
      <c r="E414" s="43" t="s">
        <v>35</v>
      </c>
      <c r="F414" s="43" t="s">
        <v>70</v>
      </c>
      <c r="G414" s="43" t="s">
        <v>44</v>
      </c>
      <c r="H414" s="43" t="s">
        <v>27</v>
      </c>
      <c r="I414" s="43" t="s">
        <v>27</v>
      </c>
      <c r="J414" s="96">
        <f t="shared" si="48"/>
        <v>6.25</v>
      </c>
      <c r="K414" s="96">
        <f t="shared" si="49"/>
        <v>0</v>
      </c>
      <c r="L414" s="43" t="s">
        <v>28</v>
      </c>
      <c r="M414" s="43" t="s">
        <v>39</v>
      </c>
      <c r="N414" s="43">
        <v>1</v>
      </c>
      <c r="O414" s="43">
        <v>0</v>
      </c>
      <c r="P414" s="43" t="s">
        <v>146</v>
      </c>
      <c r="Q414" s="43" t="s">
        <v>39</v>
      </c>
      <c r="R414" s="43" t="s">
        <v>70</v>
      </c>
      <c r="S414" s="43" t="s">
        <v>44</v>
      </c>
      <c r="T414" s="43" t="s">
        <v>36</v>
      </c>
      <c r="U414" s="43" t="s">
        <v>36</v>
      </c>
      <c r="V414" s="96">
        <f t="shared" si="50"/>
        <v>4</v>
      </c>
      <c r="W414" s="15"/>
      <c r="X414" s="15"/>
      <c r="Y414" s="51" t="s">
        <v>657</v>
      </c>
      <c r="Z414" s="51">
        <v>0.45301486819410436</v>
      </c>
      <c r="AA414" s="51">
        <v>0.45301486819410436</v>
      </c>
      <c r="AB414" s="51">
        <v>1.9762289524078369</v>
      </c>
      <c r="AC414" s="51">
        <v>8</v>
      </c>
      <c r="AD414" s="51" t="s">
        <v>31</v>
      </c>
      <c r="AE414" s="51" t="s">
        <v>568</v>
      </c>
      <c r="AF414" s="51">
        <v>2</v>
      </c>
      <c r="AG414" s="51">
        <v>1.0633711814880371</v>
      </c>
      <c r="AH414" s="51">
        <v>471123.37806026166</v>
      </c>
      <c r="AI414" s="51">
        <v>224911.6895632394</v>
      </c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</row>
    <row r="415" spans="1:134" x14ac:dyDescent="0.2">
      <c r="A415" s="26">
        <f t="shared" si="51"/>
        <v>409</v>
      </c>
      <c r="B415" s="43">
        <v>309</v>
      </c>
      <c r="C415" s="43" t="s">
        <v>656</v>
      </c>
      <c r="D415" s="43" t="s">
        <v>39</v>
      </c>
      <c r="E415" s="43" t="s">
        <v>35</v>
      </c>
      <c r="F415" s="43" t="s">
        <v>70</v>
      </c>
      <c r="G415" s="43" t="s">
        <v>40</v>
      </c>
      <c r="H415" s="43" t="s">
        <v>27</v>
      </c>
      <c r="I415" s="43" t="s">
        <v>27</v>
      </c>
      <c r="J415" s="96">
        <f t="shared" si="48"/>
        <v>6.25</v>
      </c>
      <c r="K415" s="96">
        <f t="shared" si="49"/>
        <v>0</v>
      </c>
      <c r="L415" s="43" t="s">
        <v>28</v>
      </c>
      <c r="M415" s="43" t="s">
        <v>39</v>
      </c>
      <c r="N415" s="43">
        <v>1</v>
      </c>
      <c r="O415" s="43">
        <v>0</v>
      </c>
      <c r="P415" s="43" t="s">
        <v>146</v>
      </c>
      <c r="Q415" s="43" t="s">
        <v>39</v>
      </c>
      <c r="R415" s="43" t="s">
        <v>70</v>
      </c>
      <c r="S415" s="43" t="s">
        <v>40</v>
      </c>
      <c r="T415" s="43" t="s">
        <v>36</v>
      </c>
      <c r="U415" s="43" t="s">
        <v>36</v>
      </c>
      <c r="V415" s="96">
        <f t="shared" si="50"/>
        <v>4</v>
      </c>
      <c r="W415" s="15"/>
      <c r="X415" s="15"/>
      <c r="Y415" s="51" t="s">
        <v>660</v>
      </c>
      <c r="Z415" s="51">
        <v>0.55438167095184299</v>
      </c>
      <c r="AA415" s="51">
        <v>0.55438167095184299</v>
      </c>
      <c r="AB415" s="51">
        <v>3.7167603969573975</v>
      </c>
      <c r="AC415" s="51">
        <v>5</v>
      </c>
      <c r="AD415" s="51" t="s">
        <v>661</v>
      </c>
      <c r="AE415" s="51" t="s">
        <v>568</v>
      </c>
      <c r="AF415" s="51">
        <v>2</v>
      </c>
      <c r="AG415" s="51">
        <v>2.2501425743103027</v>
      </c>
      <c r="AH415" s="51">
        <v>471313.62380230427</v>
      </c>
      <c r="AI415" s="51">
        <v>224360.00419432163</v>
      </c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</row>
    <row r="416" spans="1:134" s="1" customFormat="1" x14ac:dyDescent="0.2">
      <c r="A416" s="26">
        <f t="shared" si="51"/>
        <v>410</v>
      </c>
      <c r="B416" s="43">
        <v>310</v>
      </c>
      <c r="C416" s="43" t="s">
        <v>662</v>
      </c>
      <c r="D416" s="43" t="s">
        <v>39</v>
      </c>
      <c r="E416" s="43" t="s">
        <v>35</v>
      </c>
      <c r="F416" s="43" t="s">
        <v>70</v>
      </c>
      <c r="G416" s="43" t="s">
        <v>44</v>
      </c>
      <c r="H416" s="43" t="s">
        <v>27</v>
      </c>
      <c r="I416" s="43" t="s">
        <v>27</v>
      </c>
      <c r="J416" s="96">
        <f t="shared" si="48"/>
        <v>6.25</v>
      </c>
      <c r="K416" s="96">
        <f t="shared" si="49"/>
        <v>0</v>
      </c>
      <c r="L416" s="43" t="s">
        <v>28</v>
      </c>
      <c r="M416" s="43" t="s">
        <v>39</v>
      </c>
      <c r="N416" s="43">
        <v>1</v>
      </c>
      <c r="O416" s="43">
        <v>0</v>
      </c>
      <c r="P416" s="43" t="s">
        <v>146</v>
      </c>
      <c r="Q416" s="43" t="s">
        <v>39</v>
      </c>
      <c r="R416" s="43" t="s">
        <v>70</v>
      </c>
      <c r="S416" s="43" t="s">
        <v>44</v>
      </c>
      <c r="T416" s="43" t="s">
        <v>36</v>
      </c>
      <c r="U416" s="43" t="s">
        <v>36</v>
      </c>
      <c r="V416" s="96">
        <f t="shared" si="50"/>
        <v>4</v>
      </c>
      <c r="W416" s="15"/>
      <c r="X416" s="15"/>
      <c r="Y416" s="51" t="s">
        <v>663</v>
      </c>
      <c r="Z416" s="51">
        <v>0.33908739566802976</v>
      </c>
      <c r="AA416" s="51">
        <v>0.33908739566802976</v>
      </c>
      <c r="AB416" s="51">
        <v>2.0793154239654541</v>
      </c>
      <c r="AC416" s="51">
        <v>7</v>
      </c>
      <c r="AD416" s="51" t="s">
        <v>664</v>
      </c>
      <c r="AE416" s="51" t="s">
        <v>568</v>
      </c>
      <c r="AF416" s="51">
        <v>2</v>
      </c>
      <c r="AG416" s="51">
        <v>1.1504955291748047</v>
      </c>
      <c r="AH416" s="51">
        <v>471275.40555697022</v>
      </c>
      <c r="AI416" s="51">
        <v>223318.27444160884</v>
      </c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  <c r="DU416" s="8"/>
      <c r="DV416" s="8"/>
      <c r="DW416" s="8"/>
      <c r="DX416" s="8"/>
      <c r="DY416" s="8"/>
      <c r="DZ416" s="8"/>
      <c r="EA416" s="8"/>
      <c r="EB416" s="8"/>
      <c r="EC416" s="8"/>
      <c r="ED416" s="8"/>
    </row>
    <row r="417" spans="1:134" s="1" customFormat="1" x14ac:dyDescent="0.2">
      <c r="A417" s="26">
        <f t="shared" si="51"/>
        <v>411</v>
      </c>
      <c r="B417" s="43">
        <v>311</v>
      </c>
      <c r="C417" s="43" t="s">
        <v>665</v>
      </c>
      <c r="D417" s="43" t="s">
        <v>39</v>
      </c>
      <c r="E417" s="43" t="s">
        <v>24</v>
      </c>
      <c r="F417" s="43" t="s">
        <v>70</v>
      </c>
      <c r="G417" s="43" t="s">
        <v>40</v>
      </c>
      <c r="H417" s="43" t="s">
        <v>27</v>
      </c>
      <c r="I417" s="43" t="s">
        <v>27</v>
      </c>
      <c r="J417" s="96">
        <f t="shared" si="48"/>
        <v>6.25</v>
      </c>
      <c r="K417" s="96">
        <f t="shared" si="49"/>
        <v>0</v>
      </c>
      <c r="L417" s="43" t="s">
        <v>28</v>
      </c>
      <c r="M417" s="43" t="s">
        <v>39</v>
      </c>
      <c r="N417" s="43">
        <v>1</v>
      </c>
      <c r="O417" s="43">
        <v>0</v>
      </c>
      <c r="P417" s="43"/>
      <c r="Q417" s="43"/>
      <c r="R417" s="43"/>
      <c r="S417" s="43"/>
      <c r="T417" s="43"/>
      <c r="U417" s="43"/>
      <c r="V417" s="96">
        <f t="shared" si="50"/>
        <v>0</v>
      </c>
      <c r="W417" s="15"/>
      <c r="X417" s="15"/>
      <c r="Y417" s="51" t="s">
        <v>666</v>
      </c>
      <c r="Z417" s="51">
        <v>0.32207911729812611</v>
      </c>
      <c r="AA417" s="51">
        <v>0.32207911729812611</v>
      </c>
      <c r="AB417" s="51">
        <v>1.9887522459030151</v>
      </c>
      <c r="AC417" s="51">
        <v>8</v>
      </c>
      <c r="AD417" s="51" t="s">
        <v>396</v>
      </c>
      <c r="AE417" s="51" t="s">
        <v>568</v>
      </c>
      <c r="AF417" s="51">
        <v>2</v>
      </c>
      <c r="AG417" s="51">
        <v>1.0677709579467773</v>
      </c>
      <c r="AH417" s="51">
        <v>471278.78690787783</v>
      </c>
      <c r="AI417" s="51">
        <v>222282.97794300219</v>
      </c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</row>
    <row r="418" spans="1:134" x14ac:dyDescent="0.2">
      <c r="A418" s="26">
        <f t="shared" si="51"/>
        <v>412</v>
      </c>
      <c r="B418" s="43">
        <v>423</v>
      </c>
      <c r="C418" s="43" t="s">
        <v>276</v>
      </c>
      <c r="D418" s="43" t="s">
        <v>39</v>
      </c>
      <c r="E418" s="43" t="s">
        <v>24</v>
      </c>
      <c r="F418" s="43" t="s">
        <v>70</v>
      </c>
      <c r="G418" s="43" t="s">
        <v>58</v>
      </c>
      <c r="H418" s="43" t="s">
        <v>36</v>
      </c>
      <c r="I418" s="43" t="s">
        <v>277</v>
      </c>
      <c r="J418" s="96">
        <f t="shared" si="48"/>
        <v>8</v>
      </c>
      <c r="K418" s="96">
        <f t="shared" si="49"/>
        <v>0</v>
      </c>
      <c r="L418" s="43" t="s">
        <v>28</v>
      </c>
      <c r="M418" s="43" t="s">
        <v>39</v>
      </c>
      <c r="N418" s="43">
        <v>2</v>
      </c>
      <c r="O418" s="43">
        <v>0</v>
      </c>
      <c r="P418" s="43"/>
      <c r="Q418" s="43"/>
      <c r="R418" s="43"/>
      <c r="S418" s="43"/>
      <c r="T418" s="43"/>
      <c r="U418" s="43"/>
      <c r="V418" s="96">
        <f t="shared" si="50"/>
        <v>0</v>
      </c>
      <c r="W418" s="15"/>
      <c r="X418" s="15"/>
      <c r="Y418" s="51" t="s">
        <v>865</v>
      </c>
      <c r="Z418" s="51">
        <v>0.75603127479553223</v>
      </c>
      <c r="AA418" s="51">
        <v>0.75603127479553223</v>
      </c>
      <c r="AB418" s="51">
        <v>5.8757948875427246</v>
      </c>
      <c r="AC418" s="51">
        <v>4</v>
      </c>
      <c r="AD418" s="51" t="s">
        <v>866</v>
      </c>
      <c r="AE418" s="51" t="s">
        <v>799</v>
      </c>
      <c r="AF418" s="51">
        <v>2</v>
      </c>
      <c r="AG418" s="51">
        <v>2.1532936096191406</v>
      </c>
      <c r="AH418" s="51">
        <v>476520.14111881284</v>
      </c>
      <c r="AI418" s="51">
        <v>207192.76005996458</v>
      </c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</row>
    <row r="419" spans="1:134" s="1" customFormat="1" x14ac:dyDescent="0.2">
      <c r="A419" s="26">
        <f t="shared" si="51"/>
        <v>413</v>
      </c>
      <c r="B419" s="43">
        <v>269</v>
      </c>
      <c r="C419" s="43" t="s">
        <v>276</v>
      </c>
      <c r="D419" s="43" t="s">
        <v>39</v>
      </c>
      <c r="E419" s="43" t="s">
        <v>24</v>
      </c>
      <c r="F419" s="43" t="s">
        <v>70</v>
      </c>
      <c r="G419" s="43" t="s">
        <v>26</v>
      </c>
      <c r="H419" s="43" t="s">
        <v>36</v>
      </c>
      <c r="I419" s="43" t="s">
        <v>277</v>
      </c>
      <c r="J419" s="96">
        <f t="shared" si="48"/>
        <v>8</v>
      </c>
      <c r="K419" s="96">
        <f t="shared" si="49"/>
        <v>0</v>
      </c>
      <c r="L419" s="43" t="s">
        <v>28</v>
      </c>
      <c r="M419" s="43" t="s">
        <v>78</v>
      </c>
      <c r="N419" s="43">
        <v>2</v>
      </c>
      <c r="O419" s="43">
        <v>1</v>
      </c>
      <c r="P419" s="43"/>
      <c r="Q419" s="43"/>
      <c r="R419" s="43"/>
      <c r="S419" s="43"/>
      <c r="T419" s="43"/>
      <c r="U419" s="43"/>
      <c r="V419" s="96">
        <f t="shared" si="50"/>
        <v>0</v>
      </c>
      <c r="W419" s="15"/>
      <c r="X419" s="15"/>
      <c r="Y419" s="51" t="s">
        <v>601</v>
      </c>
      <c r="Z419" s="51">
        <v>1.1822547447231828</v>
      </c>
      <c r="AA419" s="51">
        <v>1.1822547447231828</v>
      </c>
      <c r="AB419" s="51">
        <v>5.3508491516113281</v>
      </c>
      <c r="AC419" s="51">
        <v>4</v>
      </c>
      <c r="AD419" s="51" t="s">
        <v>308</v>
      </c>
      <c r="AE419" s="51" t="s">
        <v>568</v>
      </c>
      <c r="AF419" s="51">
        <v>2</v>
      </c>
      <c r="AG419" s="51">
        <v>3.2134108543395996</v>
      </c>
      <c r="AH419" s="51">
        <v>483060.73085220903</v>
      </c>
      <c r="AI419" s="51">
        <v>227289.38396886</v>
      </c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</row>
    <row r="420" spans="1:134" s="1" customFormat="1" x14ac:dyDescent="0.2">
      <c r="A420" s="26">
        <f t="shared" si="51"/>
        <v>414</v>
      </c>
      <c r="B420" s="43">
        <v>396</v>
      </c>
      <c r="C420" s="43" t="s">
        <v>822</v>
      </c>
      <c r="D420" s="43" t="s">
        <v>34</v>
      </c>
      <c r="E420" s="43" t="s">
        <v>24</v>
      </c>
      <c r="F420" s="43" t="s">
        <v>70</v>
      </c>
      <c r="G420" s="43" t="s">
        <v>40</v>
      </c>
      <c r="H420" s="43" t="s">
        <v>36</v>
      </c>
      <c r="I420" s="43" t="s">
        <v>277</v>
      </c>
      <c r="J420" s="96">
        <f t="shared" si="48"/>
        <v>8</v>
      </c>
      <c r="K420" s="96">
        <f t="shared" si="49"/>
        <v>0</v>
      </c>
      <c r="L420" s="43" t="s">
        <v>28</v>
      </c>
      <c r="M420" s="43" t="s">
        <v>39</v>
      </c>
      <c r="N420" s="43">
        <v>2</v>
      </c>
      <c r="O420" s="43">
        <v>0</v>
      </c>
      <c r="P420" s="43"/>
      <c r="Q420" s="43"/>
      <c r="R420" s="43"/>
      <c r="S420" s="43"/>
      <c r="T420" s="43"/>
      <c r="U420" s="43"/>
      <c r="V420" s="96">
        <f t="shared" si="50"/>
        <v>0</v>
      </c>
      <c r="W420" s="15"/>
      <c r="X420" s="15"/>
      <c r="Y420" s="51" t="s">
        <v>823</v>
      </c>
      <c r="Z420" s="51">
        <v>0.6949088621139522</v>
      </c>
      <c r="AA420" s="51">
        <v>0.6949088621139522</v>
      </c>
      <c r="AB420" s="51">
        <v>4.5313215255737305</v>
      </c>
      <c r="AC420" s="51">
        <v>5</v>
      </c>
      <c r="AD420" s="51" t="s">
        <v>93</v>
      </c>
      <c r="AE420" s="51" t="s">
        <v>799</v>
      </c>
      <c r="AF420" s="51">
        <v>2</v>
      </c>
      <c r="AG420" s="51">
        <v>4.1313238143920898</v>
      </c>
      <c r="AH420" s="51">
        <v>479419.44426885038</v>
      </c>
      <c r="AI420" s="51">
        <v>212196.43119803484</v>
      </c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</row>
    <row r="421" spans="1:134" x14ac:dyDescent="0.2">
      <c r="A421" s="26">
        <f t="shared" si="51"/>
        <v>415</v>
      </c>
      <c r="B421" s="43">
        <v>437</v>
      </c>
      <c r="C421" s="43" t="s">
        <v>822</v>
      </c>
      <c r="D421" s="43" t="s">
        <v>39</v>
      </c>
      <c r="E421" s="43" t="s">
        <v>24</v>
      </c>
      <c r="F421" s="43" t="s">
        <v>70</v>
      </c>
      <c r="G421" s="43" t="s">
        <v>40</v>
      </c>
      <c r="H421" s="43" t="s">
        <v>36</v>
      </c>
      <c r="I421" s="43" t="s">
        <v>277</v>
      </c>
      <c r="J421" s="96">
        <f t="shared" si="48"/>
        <v>8</v>
      </c>
      <c r="K421" s="96">
        <f t="shared" si="49"/>
        <v>0</v>
      </c>
      <c r="L421" s="43" t="s">
        <v>28</v>
      </c>
      <c r="M421" s="43" t="s">
        <v>39</v>
      </c>
      <c r="N421" s="43">
        <v>2</v>
      </c>
      <c r="O421" s="43">
        <v>0</v>
      </c>
      <c r="P421" s="43"/>
      <c r="Q421" s="43"/>
      <c r="R421" s="43"/>
      <c r="S421" s="43"/>
      <c r="T421" s="43"/>
      <c r="U421" s="43"/>
      <c r="V421" s="96">
        <f t="shared" si="50"/>
        <v>0</v>
      </c>
      <c r="W421" s="15"/>
      <c r="X421" s="15"/>
      <c r="Y421" s="51" t="s">
        <v>886</v>
      </c>
      <c r="Z421" s="51">
        <v>0.47144359111785922</v>
      </c>
      <c r="AA421" s="51">
        <v>0.47144359111785922</v>
      </c>
      <c r="AB421" s="51">
        <v>8.4851922988891602</v>
      </c>
      <c r="AC421" s="51">
        <v>5</v>
      </c>
      <c r="AD421" s="51" t="s">
        <v>887</v>
      </c>
      <c r="AE421" s="51" t="s">
        <v>799</v>
      </c>
      <c r="AF421" s="51">
        <v>2</v>
      </c>
      <c r="AG421" s="51">
        <v>1.441956639289856</v>
      </c>
      <c r="AH421" s="51">
        <v>475206.47488977062</v>
      </c>
      <c r="AI421" s="51">
        <v>205831.83216009015</v>
      </c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</row>
    <row r="422" spans="1:134" s="1" customFormat="1" x14ac:dyDescent="0.2">
      <c r="A422" s="26">
        <f t="shared" si="51"/>
        <v>416</v>
      </c>
      <c r="B422" s="43">
        <v>398</v>
      </c>
      <c r="C422" s="43" t="s">
        <v>822</v>
      </c>
      <c r="D422" s="43" t="s">
        <v>39</v>
      </c>
      <c r="E422" s="43" t="s">
        <v>24</v>
      </c>
      <c r="F422" s="43" t="s">
        <v>70</v>
      </c>
      <c r="G422" s="43" t="s">
        <v>26</v>
      </c>
      <c r="H422" s="43" t="s">
        <v>36</v>
      </c>
      <c r="I422" s="43" t="s">
        <v>277</v>
      </c>
      <c r="J422" s="96">
        <f t="shared" si="48"/>
        <v>8</v>
      </c>
      <c r="K422" s="96">
        <f t="shared" si="49"/>
        <v>0</v>
      </c>
      <c r="L422" s="43" t="s">
        <v>28</v>
      </c>
      <c r="M422" s="43" t="s">
        <v>78</v>
      </c>
      <c r="N422" s="43">
        <v>1</v>
      </c>
      <c r="O422" s="43">
        <v>1</v>
      </c>
      <c r="P422" s="43"/>
      <c r="Q422" s="43"/>
      <c r="R422" s="43"/>
      <c r="S422" s="43"/>
      <c r="T422" s="43"/>
      <c r="U422" s="43"/>
      <c r="V422" s="96">
        <f t="shared" si="50"/>
        <v>0</v>
      </c>
      <c r="W422" s="15"/>
      <c r="X422" s="15"/>
      <c r="Y422" s="51" t="s">
        <v>826</v>
      </c>
      <c r="Z422" s="51">
        <v>1.4147159099578857</v>
      </c>
      <c r="AA422" s="51">
        <v>1.4147159099578857</v>
      </c>
      <c r="AB422" s="51">
        <v>3.2138862609863281</v>
      </c>
      <c r="AC422" s="51">
        <v>6</v>
      </c>
      <c r="AD422" s="51" t="s">
        <v>827</v>
      </c>
      <c r="AE422" s="51" t="s">
        <v>799</v>
      </c>
      <c r="AF422" s="51">
        <v>2</v>
      </c>
      <c r="AG422" s="51">
        <v>2.6144917011260986</v>
      </c>
      <c r="AH422" s="51">
        <v>480225.09136172716</v>
      </c>
      <c r="AI422" s="51">
        <v>210481.94939573581</v>
      </c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</row>
    <row r="423" spans="1:134" x14ac:dyDescent="0.2">
      <c r="A423" s="26">
        <f t="shared" si="51"/>
        <v>417</v>
      </c>
      <c r="B423" s="43">
        <v>198</v>
      </c>
      <c r="C423" s="43" t="s">
        <v>466</v>
      </c>
      <c r="D423" s="43" t="s">
        <v>39</v>
      </c>
      <c r="E423" s="43" t="s">
        <v>24</v>
      </c>
      <c r="F423" s="43" t="s">
        <v>70</v>
      </c>
      <c r="G423" s="43" t="s">
        <v>26</v>
      </c>
      <c r="H423" s="43" t="s">
        <v>27</v>
      </c>
      <c r="I423" s="43" t="s">
        <v>27</v>
      </c>
      <c r="J423" s="96">
        <f t="shared" si="48"/>
        <v>6.25</v>
      </c>
      <c r="K423" s="96">
        <f t="shared" si="49"/>
        <v>0</v>
      </c>
      <c r="L423" s="43" t="s">
        <v>28</v>
      </c>
      <c r="M423" s="43" t="s">
        <v>34</v>
      </c>
      <c r="N423" s="43">
        <v>2</v>
      </c>
      <c r="O423" s="43">
        <v>0</v>
      </c>
      <c r="P423" s="43"/>
      <c r="Q423" s="43"/>
      <c r="R423" s="43"/>
      <c r="S423" s="43"/>
      <c r="T423" s="43"/>
      <c r="U423" s="43"/>
      <c r="V423" s="96">
        <f t="shared" si="50"/>
        <v>0</v>
      </c>
      <c r="W423" s="15"/>
      <c r="X423" s="15"/>
      <c r="Y423" s="51" t="s">
        <v>467</v>
      </c>
      <c r="Z423" s="51">
        <v>0.31184944152832039</v>
      </c>
      <c r="AA423" s="51">
        <v>0.31184944152832039</v>
      </c>
      <c r="AB423" s="51">
        <v>2.4532406330108643</v>
      </c>
      <c r="AC423" s="51">
        <v>7</v>
      </c>
      <c r="AD423" s="51" t="s">
        <v>468</v>
      </c>
      <c r="AE423" s="51" t="s">
        <v>254</v>
      </c>
      <c r="AF423" s="51">
        <v>1</v>
      </c>
      <c r="AG423" s="51">
        <v>1.2463973760604858</v>
      </c>
      <c r="AH423" s="51">
        <v>491777.63414733578</v>
      </c>
      <c r="AI423" s="51">
        <v>219100.59086061487</v>
      </c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</row>
    <row r="424" spans="1:134" x14ac:dyDescent="0.2">
      <c r="A424" s="26">
        <f t="shared" si="51"/>
        <v>418</v>
      </c>
      <c r="B424" s="43">
        <v>202</v>
      </c>
      <c r="C424" s="43" t="s">
        <v>466</v>
      </c>
      <c r="D424" s="43" t="s">
        <v>39</v>
      </c>
      <c r="E424" s="43" t="s">
        <v>24</v>
      </c>
      <c r="F424" s="43" t="s">
        <v>70</v>
      </c>
      <c r="G424" s="43" t="s">
        <v>40</v>
      </c>
      <c r="H424" s="43" t="s">
        <v>27</v>
      </c>
      <c r="I424" s="43" t="s">
        <v>27</v>
      </c>
      <c r="J424" s="96">
        <f t="shared" si="48"/>
        <v>6.25</v>
      </c>
      <c r="K424" s="96">
        <f t="shared" si="49"/>
        <v>0</v>
      </c>
      <c r="L424" s="43" t="s">
        <v>28</v>
      </c>
      <c r="M424" s="43" t="s">
        <v>34</v>
      </c>
      <c r="N424" s="43">
        <v>2</v>
      </c>
      <c r="O424" s="43">
        <v>0</v>
      </c>
      <c r="P424" s="43"/>
      <c r="Q424" s="43"/>
      <c r="R424" s="43"/>
      <c r="S424" s="43"/>
      <c r="T424" s="43"/>
      <c r="U424" s="43"/>
      <c r="V424" s="96">
        <f t="shared" si="50"/>
        <v>0</v>
      </c>
      <c r="W424" s="15"/>
      <c r="X424" s="15"/>
      <c r="Y424" s="51" t="s">
        <v>476</v>
      </c>
      <c r="Z424" s="51">
        <v>0.1466182911396027</v>
      </c>
      <c r="AA424" s="51">
        <v>0.1466182911396027</v>
      </c>
      <c r="AB424" s="51">
        <v>2.6328492164611816</v>
      </c>
      <c r="AC424" s="51">
        <v>8</v>
      </c>
      <c r="AD424" s="51" t="s">
        <v>477</v>
      </c>
      <c r="AE424" s="51" t="s">
        <v>254</v>
      </c>
      <c r="AF424" s="51">
        <v>2</v>
      </c>
      <c r="AG424" s="51">
        <v>1.1134587526321411</v>
      </c>
      <c r="AH424" s="51">
        <v>491016.91648374143</v>
      </c>
      <c r="AI424" s="51">
        <v>218585.76073124821</v>
      </c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/>
      <c r="DU424" s="8"/>
      <c r="DV424" s="8"/>
      <c r="DW424" s="8"/>
      <c r="DX424" s="8"/>
      <c r="DY424" s="8"/>
      <c r="DZ424" s="8"/>
      <c r="EA424" s="8"/>
      <c r="EB424" s="8"/>
      <c r="EC424" s="8"/>
      <c r="ED424" s="8"/>
    </row>
    <row r="425" spans="1:134" x14ac:dyDescent="0.2">
      <c r="A425" s="26">
        <f t="shared" si="51"/>
        <v>419</v>
      </c>
      <c r="B425" s="43">
        <v>308</v>
      </c>
      <c r="C425" s="43" t="s">
        <v>466</v>
      </c>
      <c r="D425" s="43" t="s">
        <v>39</v>
      </c>
      <c r="E425" s="43" t="s">
        <v>24</v>
      </c>
      <c r="F425" s="43" t="s">
        <v>70</v>
      </c>
      <c r="G425" s="43" t="s">
        <v>40</v>
      </c>
      <c r="H425" s="43" t="s">
        <v>27</v>
      </c>
      <c r="I425" s="43" t="s">
        <v>27</v>
      </c>
      <c r="J425" s="96">
        <f t="shared" si="48"/>
        <v>6.25</v>
      </c>
      <c r="K425" s="96">
        <f t="shared" si="49"/>
        <v>0</v>
      </c>
      <c r="L425" s="43" t="s">
        <v>28</v>
      </c>
      <c r="M425" s="43" t="s">
        <v>39</v>
      </c>
      <c r="N425" s="43">
        <v>1</v>
      </c>
      <c r="O425" s="43">
        <v>0</v>
      </c>
      <c r="P425" s="43"/>
      <c r="Q425" s="43"/>
      <c r="R425" s="43"/>
      <c r="S425" s="43"/>
      <c r="T425" s="43"/>
      <c r="U425" s="43"/>
      <c r="V425" s="96">
        <f t="shared" si="50"/>
        <v>0</v>
      </c>
      <c r="W425" s="15"/>
      <c r="X425" s="15"/>
      <c r="Y425" s="51" t="s">
        <v>658</v>
      </c>
      <c r="Z425" s="51">
        <v>0.49143347024917589</v>
      </c>
      <c r="AA425" s="51">
        <v>0.49143347024917589</v>
      </c>
      <c r="AB425" s="51">
        <v>3.6919722557067871</v>
      </c>
      <c r="AC425" s="51">
        <v>5</v>
      </c>
      <c r="AD425" s="51" t="s">
        <v>659</v>
      </c>
      <c r="AE425" s="51" t="s">
        <v>568</v>
      </c>
      <c r="AF425" s="51">
        <v>2</v>
      </c>
      <c r="AG425" s="51">
        <v>2.2522006034851074</v>
      </c>
      <c r="AH425" s="51">
        <v>471156.55457258929</v>
      </c>
      <c r="AI425" s="51">
        <v>224787.16512770028</v>
      </c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</row>
    <row r="426" spans="1:134" s="1" customFormat="1" x14ac:dyDescent="0.2">
      <c r="A426" s="26">
        <f t="shared" si="51"/>
        <v>420</v>
      </c>
      <c r="B426" s="43">
        <v>416</v>
      </c>
      <c r="C426" s="43" t="s">
        <v>585</v>
      </c>
      <c r="D426" s="43" t="s">
        <v>39</v>
      </c>
      <c r="E426" s="43" t="s">
        <v>24</v>
      </c>
      <c r="F426" s="43" t="s">
        <v>235</v>
      </c>
      <c r="G426" s="43" t="s">
        <v>40</v>
      </c>
      <c r="H426" s="43" t="s">
        <v>27</v>
      </c>
      <c r="I426" s="43" t="s">
        <v>27</v>
      </c>
      <c r="J426" s="96">
        <f t="shared" si="48"/>
        <v>6.25</v>
      </c>
      <c r="K426" s="96">
        <f t="shared" si="49"/>
        <v>0</v>
      </c>
      <c r="L426" s="43" t="s">
        <v>28</v>
      </c>
      <c r="M426" s="43" t="s">
        <v>39</v>
      </c>
      <c r="N426" s="43">
        <v>1</v>
      </c>
      <c r="O426" s="43">
        <v>0</v>
      </c>
      <c r="P426" s="43"/>
      <c r="Q426" s="43"/>
      <c r="R426" s="43"/>
      <c r="S426" s="43"/>
      <c r="T426" s="43"/>
      <c r="U426" s="43"/>
      <c r="V426" s="96">
        <f t="shared" si="50"/>
        <v>0</v>
      </c>
      <c r="W426" s="15"/>
      <c r="X426" s="15"/>
      <c r="Y426" s="51" t="s">
        <v>854</v>
      </c>
      <c r="Z426" s="51">
        <v>0.87718664646148592</v>
      </c>
      <c r="AA426" s="51">
        <v>0.87718664646148592</v>
      </c>
      <c r="AB426" s="51">
        <v>3.9559736251831055</v>
      </c>
      <c r="AC426" s="51">
        <v>4</v>
      </c>
      <c r="AD426" s="51" t="s">
        <v>855</v>
      </c>
      <c r="AE426" s="51" t="s">
        <v>799</v>
      </c>
      <c r="AF426" s="51">
        <v>2</v>
      </c>
      <c r="AG426" s="51">
        <v>2.3351552486419678</v>
      </c>
      <c r="AH426" s="51">
        <v>477806.25737056043</v>
      </c>
      <c r="AI426" s="51">
        <v>208087.37244638181</v>
      </c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</row>
    <row r="427" spans="1:134" x14ac:dyDescent="0.2">
      <c r="A427" s="26">
        <f t="shared" si="51"/>
        <v>421</v>
      </c>
      <c r="B427" s="43">
        <v>431</v>
      </c>
      <c r="C427" s="43" t="s">
        <v>872</v>
      </c>
      <c r="D427" s="43" t="s">
        <v>39</v>
      </c>
      <c r="E427" s="43" t="s">
        <v>24</v>
      </c>
      <c r="F427" s="43" t="s">
        <v>70</v>
      </c>
      <c r="G427" s="43" t="s">
        <v>44</v>
      </c>
      <c r="H427" s="43" t="s">
        <v>61</v>
      </c>
      <c r="I427" s="43" t="s">
        <v>37</v>
      </c>
      <c r="J427" s="96">
        <f t="shared" si="48"/>
        <v>0.5</v>
      </c>
      <c r="K427" s="96">
        <f t="shared" si="49"/>
        <v>0</v>
      </c>
      <c r="L427" s="43" t="s">
        <v>28</v>
      </c>
      <c r="M427" s="43" t="s">
        <v>34</v>
      </c>
      <c r="N427" s="43">
        <v>1</v>
      </c>
      <c r="O427" s="43">
        <v>0</v>
      </c>
      <c r="P427" s="43"/>
      <c r="Q427" s="43"/>
      <c r="R427" s="43"/>
      <c r="S427" s="43"/>
      <c r="T427" s="43"/>
      <c r="U427" s="43"/>
      <c r="V427" s="96">
        <f t="shared" si="50"/>
        <v>0</v>
      </c>
      <c r="W427" s="15"/>
      <c r="X427" s="15"/>
      <c r="Y427" s="51" t="s">
        <v>877</v>
      </c>
      <c r="Z427" s="51">
        <v>0.56712310314178449</v>
      </c>
      <c r="AA427" s="51">
        <v>0.56712310314178449</v>
      </c>
      <c r="AB427" s="51">
        <v>4.9711461067199707</v>
      </c>
      <c r="AC427" s="51">
        <v>5</v>
      </c>
      <c r="AD427" s="51" t="s">
        <v>878</v>
      </c>
      <c r="AE427" s="51" t="s">
        <v>799</v>
      </c>
      <c r="AF427" s="51">
        <v>2</v>
      </c>
      <c r="AG427" s="51">
        <v>1.4485006332397461</v>
      </c>
      <c r="AH427" s="51">
        <v>477800.01089934719</v>
      </c>
      <c r="AI427" s="51">
        <v>206524.97277051848</v>
      </c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</row>
    <row r="428" spans="1:134" ht="19.5" x14ac:dyDescent="0.35">
      <c r="A428" s="26"/>
      <c r="B428" s="97" t="s">
        <v>1057</v>
      </c>
      <c r="C428" s="98"/>
      <c r="D428" s="98"/>
      <c r="E428" s="98"/>
      <c r="F428" s="98"/>
      <c r="G428" s="98"/>
      <c r="H428" s="98"/>
      <c r="I428" s="98"/>
      <c r="J428" s="98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98"/>
      <c r="AA428" s="98"/>
      <c r="AB428" s="98"/>
      <c r="AC428" s="98"/>
      <c r="AD428" s="98"/>
      <c r="AE428" s="98"/>
      <c r="AF428" s="98"/>
      <c r="AG428" s="98"/>
      <c r="AH428" s="98"/>
      <c r="AI428" s="98"/>
    </row>
    <row r="429" spans="1:134" x14ac:dyDescent="0.2">
      <c r="A429" s="26">
        <f>A427+1</f>
        <v>422</v>
      </c>
      <c r="B429" s="43">
        <v>69</v>
      </c>
      <c r="C429" s="43" t="s">
        <v>33</v>
      </c>
      <c r="D429" s="43" t="s">
        <v>39</v>
      </c>
      <c r="E429" s="43" t="s">
        <v>35</v>
      </c>
      <c r="F429" s="43" t="s">
        <v>70</v>
      </c>
      <c r="G429" s="43" t="s">
        <v>26</v>
      </c>
      <c r="H429" s="43" t="s">
        <v>73</v>
      </c>
      <c r="I429" s="43" t="s">
        <v>195</v>
      </c>
      <c r="J429" s="96"/>
      <c r="K429" s="96">
        <f t="shared" ref="K429:K446" si="52">IF(C429="D3-X1",1,0)</f>
        <v>1</v>
      </c>
      <c r="L429" s="43" t="s">
        <v>38</v>
      </c>
      <c r="M429" s="43" t="s">
        <v>39</v>
      </c>
      <c r="N429" s="43">
        <v>1</v>
      </c>
      <c r="O429" s="43">
        <v>0</v>
      </c>
      <c r="P429" s="43" t="s">
        <v>33</v>
      </c>
      <c r="Q429" s="43" t="s">
        <v>39</v>
      </c>
      <c r="R429" s="43" t="s">
        <v>70</v>
      </c>
      <c r="S429" s="43" t="s">
        <v>40</v>
      </c>
      <c r="T429" s="43" t="s">
        <v>73</v>
      </c>
      <c r="U429" s="43" t="s">
        <v>36</v>
      </c>
      <c r="V429" s="96"/>
      <c r="W429" s="15"/>
      <c r="X429" s="15"/>
      <c r="Y429" s="51" t="s">
        <v>196</v>
      </c>
      <c r="Z429" s="51">
        <v>3.0754017306178105</v>
      </c>
      <c r="AA429" s="51">
        <v>3.0754017306178105</v>
      </c>
      <c r="AB429" s="51">
        <v>0</v>
      </c>
      <c r="AC429" s="51">
        <v>2</v>
      </c>
      <c r="AD429" s="51" t="s">
        <v>197</v>
      </c>
      <c r="AE429" s="51" t="s">
        <v>32</v>
      </c>
      <c r="AF429" s="51">
        <v>0</v>
      </c>
      <c r="AG429" s="51">
        <v>0</v>
      </c>
      <c r="AH429" s="51">
        <v>469407.07174246007</v>
      </c>
      <c r="AI429" s="51">
        <v>227460.17393635696</v>
      </c>
    </row>
    <row r="430" spans="1:134" x14ac:dyDescent="0.2">
      <c r="A430" s="26">
        <f>A429+1</f>
        <v>423</v>
      </c>
      <c r="B430" s="43">
        <v>163</v>
      </c>
      <c r="C430" s="43" t="s">
        <v>33</v>
      </c>
      <c r="D430" s="43" t="s">
        <v>39</v>
      </c>
      <c r="E430" s="43" t="s">
        <v>35</v>
      </c>
      <c r="F430" s="43" t="s">
        <v>70</v>
      </c>
      <c r="G430" s="43" t="s">
        <v>44</v>
      </c>
      <c r="H430" s="43" t="s">
        <v>27</v>
      </c>
      <c r="I430" s="43" t="s">
        <v>73</v>
      </c>
      <c r="J430" s="96"/>
      <c r="K430" s="96">
        <f t="shared" si="52"/>
        <v>1</v>
      </c>
      <c r="L430" s="43" t="s">
        <v>38</v>
      </c>
      <c r="M430" s="43" t="s">
        <v>39</v>
      </c>
      <c r="N430" s="43">
        <v>1</v>
      </c>
      <c r="O430" s="43">
        <v>0</v>
      </c>
      <c r="P430" s="43" t="s">
        <v>33</v>
      </c>
      <c r="Q430" s="43" t="s">
        <v>39</v>
      </c>
      <c r="R430" s="43" t="s">
        <v>70</v>
      </c>
      <c r="S430" s="43" t="s">
        <v>26</v>
      </c>
      <c r="T430" s="43" t="s">
        <v>27</v>
      </c>
      <c r="U430" s="43" t="s">
        <v>73</v>
      </c>
      <c r="V430" s="96"/>
      <c r="W430" s="15"/>
      <c r="X430" s="15"/>
      <c r="Y430" s="51" t="s">
        <v>395</v>
      </c>
      <c r="Z430" s="51">
        <v>0.28673038959503194</v>
      </c>
      <c r="AA430" s="51">
        <v>0.28673038959503194</v>
      </c>
      <c r="AB430" s="51">
        <v>1.9088597297668457</v>
      </c>
      <c r="AC430" s="51">
        <v>9</v>
      </c>
      <c r="AD430" s="51" t="s">
        <v>396</v>
      </c>
      <c r="AE430" s="51" t="s">
        <v>254</v>
      </c>
      <c r="AF430" s="51">
        <v>2</v>
      </c>
      <c r="AG430" s="51">
        <v>1.0295279026031494</v>
      </c>
      <c r="AH430" s="51">
        <v>484423.3768327125</v>
      </c>
      <c r="AI430" s="51">
        <v>236899.18738544662</v>
      </c>
    </row>
    <row r="431" spans="1:134" x14ac:dyDescent="0.2">
      <c r="A431" s="26">
        <f t="shared" ref="A431:A446" si="53">A430+1</f>
        <v>424</v>
      </c>
      <c r="B431" s="43">
        <v>233</v>
      </c>
      <c r="C431" s="43" t="s">
        <v>33</v>
      </c>
      <c r="D431" s="43" t="s">
        <v>39</v>
      </c>
      <c r="E431" s="43" t="s">
        <v>35</v>
      </c>
      <c r="F431" s="43" t="s">
        <v>70</v>
      </c>
      <c r="G431" s="43" t="s">
        <v>40</v>
      </c>
      <c r="H431" s="43" t="s">
        <v>195</v>
      </c>
      <c r="I431" s="43" t="s">
        <v>73</v>
      </c>
      <c r="J431" s="96"/>
      <c r="K431" s="96">
        <f t="shared" si="52"/>
        <v>1</v>
      </c>
      <c r="L431" s="43" t="s">
        <v>38</v>
      </c>
      <c r="M431" s="43" t="s">
        <v>39</v>
      </c>
      <c r="N431" s="43">
        <v>1</v>
      </c>
      <c r="O431" s="43">
        <v>0</v>
      </c>
      <c r="P431" s="43" t="s">
        <v>33</v>
      </c>
      <c r="Q431" s="43" t="s">
        <v>39</v>
      </c>
      <c r="R431" s="43" t="s">
        <v>70</v>
      </c>
      <c r="S431" s="43" t="s">
        <v>26</v>
      </c>
      <c r="T431" s="43" t="s">
        <v>27</v>
      </c>
      <c r="U431" s="43" t="s">
        <v>73</v>
      </c>
      <c r="V431" s="96"/>
      <c r="W431" s="15"/>
      <c r="X431" s="15"/>
      <c r="Y431" s="51" t="s">
        <v>537</v>
      </c>
      <c r="Z431" s="51">
        <v>1.6257727807475157</v>
      </c>
      <c r="AA431" s="51">
        <v>1.6257727807475157</v>
      </c>
      <c r="AB431" s="51">
        <v>2.9039833545684814</v>
      </c>
      <c r="AC431" s="51">
        <v>6</v>
      </c>
      <c r="AD431" s="51" t="s">
        <v>538</v>
      </c>
      <c r="AE431" s="51" t="s">
        <v>254</v>
      </c>
      <c r="AF431" s="51">
        <v>2</v>
      </c>
      <c r="AG431" s="51">
        <v>1.4576551914215088</v>
      </c>
      <c r="AH431" s="51">
        <v>489047.75364006503</v>
      </c>
      <c r="AI431" s="51">
        <v>220445.1885098326</v>
      </c>
    </row>
    <row r="432" spans="1:134" s="1" customFormat="1" x14ac:dyDescent="0.2">
      <c r="A432" s="26">
        <f t="shared" si="53"/>
        <v>425</v>
      </c>
      <c r="B432" s="43">
        <v>168</v>
      </c>
      <c r="C432" s="43" t="s">
        <v>33</v>
      </c>
      <c r="D432" s="43" t="s">
        <v>34</v>
      </c>
      <c r="E432" s="43" t="s">
        <v>35</v>
      </c>
      <c r="F432" s="43" t="s">
        <v>70</v>
      </c>
      <c r="G432" s="43" t="s">
        <v>26</v>
      </c>
      <c r="H432" s="43" t="s">
        <v>195</v>
      </c>
      <c r="I432" s="43" t="s">
        <v>73</v>
      </c>
      <c r="J432" s="96"/>
      <c r="K432" s="96">
        <f t="shared" si="52"/>
        <v>1</v>
      </c>
      <c r="L432" s="43" t="s">
        <v>38</v>
      </c>
      <c r="M432" s="43" t="s">
        <v>78</v>
      </c>
      <c r="N432" s="43">
        <v>1</v>
      </c>
      <c r="O432" s="43">
        <v>1</v>
      </c>
      <c r="P432" s="43" t="s">
        <v>33</v>
      </c>
      <c r="Q432" s="43" t="s">
        <v>39</v>
      </c>
      <c r="R432" s="43" t="s">
        <v>70</v>
      </c>
      <c r="S432" s="43" t="s">
        <v>44</v>
      </c>
      <c r="T432" s="43" t="s">
        <v>27</v>
      </c>
      <c r="U432" s="43" t="s">
        <v>73</v>
      </c>
      <c r="V432" s="96"/>
      <c r="W432" s="15"/>
      <c r="X432" s="15"/>
      <c r="Y432" s="51" t="s">
        <v>406</v>
      </c>
      <c r="Z432" s="51">
        <v>0.15511059045791631</v>
      </c>
      <c r="AA432" s="51">
        <v>0.15511059045791631</v>
      </c>
      <c r="AB432" s="51">
        <v>1.8776217699050903</v>
      </c>
      <c r="AC432" s="51">
        <v>9</v>
      </c>
      <c r="AD432" s="51" t="s">
        <v>407</v>
      </c>
      <c r="AE432" s="51" t="s">
        <v>254</v>
      </c>
      <c r="AF432" s="51">
        <v>2</v>
      </c>
      <c r="AG432" s="51">
        <v>0.97475820779800415</v>
      </c>
      <c r="AH432" s="51">
        <v>487375.61885536037</v>
      </c>
      <c r="AI432" s="51">
        <v>232240.54912181958</v>
      </c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  <c r="ED432" s="8"/>
    </row>
    <row r="433" spans="1:134" x14ac:dyDescent="0.2">
      <c r="A433" s="26">
        <f t="shared" si="53"/>
        <v>426</v>
      </c>
      <c r="B433" s="43">
        <v>23</v>
      </c>
      <c r="C433" s="43" t="s">
        <v>33</v>
      </c>
      <c r="D433" s="43" t="s">
        <v>39</v>
      </c>
      <c r="E433" s="43" t="s">
        <v>35</v>
      </c>
      <c r="F433" s="43" t="s">
        <v>70</v>
      </c>
      <c r="G433" s="43" t="s">
        <v>44</v>
      </c>
      <c r="H433" s="43" t="s">
        <v>36</v>
      </c>
      <c r="I433" s="43" t="s">
        <v>73</v>
      </c>
      <c r="J433" s="96"/>
      <c r="K433" s="96">
        <f t="shared" si="52"/>
        <v>1</v>
      </c>
      <c r="L433" s="43" t="s">
        <v>38</v>
      </c>
      <c r="M433" s="43" t="s">
        <v>78</v>
      </c>
      <c r="N433" s="43">
        <v>1</v>
      </c>
      <c r="O433" s="43">
        <v>1</v>
      </c>
      <c r="P433" s="43" t="s">
        <v>33</v>
      </c>
      <c r="Q433" s="43" t="s">
        <v>39</v>
      </c>
      <c r="R433" s="43" t="s">
        <v>70</v>
      </c>
      <c r="S433" s="43" t="s">
        <v>58</v>
      </c>
      <c r="T433" s="43" t="s">
        <v>36</v>
      </c>
      <c r="U433" s="43" t="s">
        <v>73</v>
      </c>
      <c r="V433" s="96"/>
      <c r="W433" s="15"/>
      <c r="X433" s="15"/>
      <c r="Y433" s="51" t="s">
        <v>98</v>
      </c>
      <c r="Z433" s="51">
        <v>0.41081901073455807</v>
      </c>
      <c r="AA433" s="51">
        <v>0.41081901073455807</v>
      </c>
      <c r="AB433" s="51">
        <v>3.9811017513275146</v>
      </c>
      <c r="AC433" s="51">
        <v>5</v>
      </c>
      <c r="AD433" s="51" t="s">
        <v>99</v>
      </c>
      <c r="AE433" s="51" t="s">
        <v>32</v>
      </c>
      <c r="AF433" s="51">
        <v>2</v>
      </c>
      <c r="AG433" s="51">
        <v>2.9287023544311523</v>
      </c>
      <c r="AH433" s="51">
        <v>467702.65291449556</v>
      </c>
      <c r="AI433" s="51">
        <v>227056.16202366908</v>
      </c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  <c r="DW433" s="8"/>
      <c r="DX433" s="8"/>
      <c r="DY433" s="8"/>
      <c r="DZ433" s="8"/>
      <c r="EA433" s="8"/>
      <c r="EB433" s="8"/>
      <c r="EC433" s="8"/>
      <c r="ED433" s="8"/>
    </row>
    <row r="434" spans="1:134" x14ac:dyDescent="0.2">
      <c r="A434" s="26">
        <f t="shared" si="53"/>
        <v>427</v>
      </c>
      <c r="B434" s="43">
        <v>421</v>
      </c>
      <c r="C434" s="43" t="s">
        <v>33</v>
      </c>
      <c r="D434" s="43" t="s">
        <v>39</v>
      </c>
      <c r="E434" s="43" t="s">
        <v>35</v>
      </c>
      <c r="F434" s="43" t="s">
        <v>235</v>
      </c>
      <c r="G434" s="43" t="s">
        <v>40</v>
      </c>
      <c r="H434" s="43" t="s">
        <v>36</v>
      </c>
      <c r="I434" s="43" t="s">
        <v>37</v>
      </c>
      <c r="J434" s="96">
        <f t="shared" ref="J434:J446" si="54">H434*I434/144</f>
        <v>1</v>
      </c>
      <c r="K434" s="96">
        <f t="shared" si="52"/>
        <v>1</v>
      </c>
      <c r="L434" s="43" t="s">
        <v>38</v>
      </c>
      <c r="M434" s="43" t="s">
        <v>34</v>
      </c>
      <c r="N434" s="43">
        <v>1</v>
      </c>
      <c r="O434" s="43">
        <v>0</v>
      </c>
      <c r="P434" s="43" t="s">
        <v>33</v>
      </c>
      <c r="Q434" s="43" t="s">
        <v>39</v>
      </c>
      <c r="R434" s="43" t="s">
        <v>235</v>
      </c>
      <c r="S434" s="43" t="s">
        <v>58</v>
      </c>
      <c r="T434" s="43" t="s">
        <v>27</v>
      </c>
      <c r="U434" s="43" t="s">
        <v>37</v>
      </c>
      <c r="V434" s="96">
        <f t="shared" ref="V434:V446" si="55">T434*U434/144</f>
        <v>1.25</v>
      </c>
      <c r="W434" s="15"/>
      <c r="X434" s="15"/>
      <c r="Y434" s="51" t="s">
        <v>862</v>
      </c>
      <c r="Z434" s="51">
        <v>0.58365564823150617</v>
      </c>
      <c r="AA434" s="51">
        <v>0.58365564823150617</v>
      </c>
      <c r="AB434" s="51">
        <v>3.8398025035858154</v>
      </c>
      <c r="AC434" s="51">
        <v>5</v>
      </c>
      <c r="AD434" s="51" t="s">
        <v>863</v>
      </c>
      <c r="AE434" s="51" t="s">
        <v>799</v>
      </c>
      <c r="AF434" s="51">
        <v>2</v>
      </c>
      <c r="AG434" s="51">
        <v>1.8530758619308472</v>
      </c>
      <c r="AH434" s="51">
        <v>477393.15293605026</v>
      </c>
      <c r="AI434" s="51">
        <v>207142.84352116365</v>
      </c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  <c r="DW434" s="8"/>
      <c r="DX434" s="8"/>
      <c r="DY434" s="8"/>
      <c r="DZ434" s="8"/>
      <c r="EA434" s="8"/>
      <c r="EB434" s="8"/>
      <c r="EC434" s="8"/>
      <c r="ED434" s="8"/>
    </row>
    <row r="435" spans="1:134" x14ac:dyDescent="0.2">
      <c r="A435" s="26">
        <f t="shared" si="53"/>
        <v>428</v>
      </c>
      <c r="B435" s="43">
        <v>420</v>
      </c>
      <c r="C435" s="43" t="s">
        <v>33</v>
      </c>
      <c r="D435" s="43" t="s">
        <v>39</v>
      </c>
      <c r="E435" s="43" t="s">
        <v>35</v>
      </c>
      <c r="F435" s="43" t="s">
        <v>235</v>
      </c>
      <c r="G435" s="43" t="s">
        <v>58</v>
      </c>
      <c r="H435" s="43" t="s">
        <v>195</v>
      </c>
      <c r="I435" s="43" t="s">
        <v>73</v>
      </c>
      <c r="J435" s="96">
        <f t="shared" si="54"/>
        <v>2.25</v>
      </c>
      <c r="K435" s="96">
        <f t="shared" si="52"/>
        <v>1</v>
      </c>
      <c r="L435" s="43" t="s">
        <v>38</v>
      </c>
      <c r="M435" s="43" t="s">
        <v>39</v>
      </c>
      <c r="N435" s="43">
        <v>1</v>
      </c>
      <c r="O435" s="43">
        <v>0</v>
      </c>
      <c r="P435" s="43" t="s">
        <v>33</v>
      </c>
      <c r="Q435" s="43" t="s">
        <v>39</v>
      </c>
      <c r="R435" s="43" t="s">
        <v>235</v>
      </c>
      <c r="S435" s="43" t="s">
        <v>44</v>
      </c>
      <c r="T435" s="43" t="s">
        <v>27</v>
      </c>
      <c r="U435" s="43" t="s">
        <v>73</v>
      </c>
      <c r="V435" s="96">
        <f t="shared" si="55"/>
        <v>1.875</v>
      </c>
      <c r="W435" s="15"/>
      <c r="X435" s="15"/>
      <c r="Y435" s="51" t="s">
        <v>861</v>
      </c>
      <c r="Z435" s="51">
        <v>0.56939759731292749</v>
      </c>
      <c r="AA435" s="51">
        <v>0.56939759731292749</v>
      </c>
      <c r="AB435" s="51">
        <v>3.0394651889801025</v>
      </c>
      <c r="AC435" s="51">
        <v>5</v>
      </c>
      <c r="AD435" s="51" t="s">
        <v>139</v>
      </c>
      <c r="AE435" s="51" t="s">
        <v>799</v>
      </c>
      <c r="AF435" s="51">
        <v>2</v>
      </c>
      <c r="AG435" s="51">
        <v>1.712128758430481</v>
      </c>
      <c r="AH435" s="51">
        <v>477773.23403415631</v>
      </c>
      <c r="AI435" s="51">
        <v>207126.6456183409</v>
      </c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8"/>
      <c r="DV435" s="8"/>
      <c r="DW435" s="8"/>
      <c r="DX435" s="8"/>
      <c r="DY435" s="8"/>
      <c r="DZ435" s="8"/>
      <c r="EA435" s="8"/>
      <c r="EB435" s="8"/>
      <c r="EC435" s="8"/>
      <c r="ED435" s="8"/>
    </row>
    <row r="436" spans="1:134" s="1" customFormat="1" x14ac:dyDescent="0.2">
      <c r="A436" s="26">
        <f t="shared" si="53"/>
        <v>429</v>
      </c>
      <c r="B436" s="43">
        <v>204</v>
      </c>
      <c r="C436" s="43" t="s">
        <v>47</v>
      </c>
      <c r="D436" s="43" t="s">
        <v>39</v>
      </c>
      <c r="E436" s="43" t="s">
        <v>35</v>
      </c>
      <c r="F436" s="43" t="s">
        <v>70</v>
      </c>
      <c r="G436" s="43" t="s">
        <v>40</v>
      </c>
      <c r="H436" s="43" t="s">
        <v>36</v>
      </c>
      <c r="I436" s="43" t="s">
        <v>61</v>
      </c>
      <c r="J436" s="96">
        <f t="shared" si="54"/>
        <v>2</v>
      </c>
      <c r="K436" s="96">
        <f t="shared" si="52"/>
        <v>0</v>
      </c>
      <c r="L436" s="43" t="s">
        <v>189</v>
      </c>
      <c r="M436" s="43" t="s">
        <v>39</v>
      </c>
      <c r="N436" s="43">
        <v>1</v>
      </c>
      <c r="O436" s="43">
        <v>0</v>
      </c>
      <c r="P436" s="43" t="s">
        <v>47</v>
      </c>
      <c r="Q436" s="43" t="s">
        <v>34</v>
      </c>
      <c r="R436" s="43" t="s">
        <v>70</v>
      </c>
      <c r="S436" s="43" t="s">
        <v>40</v>
      </c>
      <c r="T436" s="43" t="s">
        <v>277</v>
      </c>
      <c r="U436" s="43" t="s">
        <v>73</v>
      </c>
      <c r="V436" s="96">
        <f t="shared" si="55"/>
        <v>3</v>
      </c>
      <c r="W436" s="15"/>
      <c r="X436" s="15" t="s">
        <v>918</v>
      </c>
      <c r="Y436" s="51" t="s">
        <v>480</v>
      </c>
      <c r="Z436" s="51">
        <v>0.68677276611328086</v>
      </c>
      <c r="AA436" s="51">
        <v>0.68677276611328086</v>
      </c>
      <c r="AB436" s="51">
        <v>2.63022780418396</v>
      </c>
      <c r="AC436" s="51">
        <v>7</v>
      </c>
      <c r="AD436" s="51" t="s">
        <v>481</v>
      </c>
      <c r="AE436" s="51" t="s">
        <v>254</v>
      </c>
      <c r="AF436" s="51">
        <v>2</v>
      </c>
      <c r="AG436" s="51">
        <v>1.1205239295959473</v>
      </c>
      <c r="AH436" s="51">
        <v>491012.83101812756</v>
      </c>
      <c r="AI436" s="51">
        <v>219002.68105064778</v>
      </c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  <c r="DT436" s="8"/>
      <c r="DU436" s="8"/>
      <c r="DV436" s="8"/>
      <c r="DW436" s="8"/>
      <c r="DX436" s="8"/>
      <c r="DY436" s="8"/>
      <c r="DZ436" s="8"/>
      <c r="EA436" s="8"/>
      <c r="EB436" s="8"/>
      <c r="EC436" s="8"/>
      <c r="ED436" s="8"/>
    </row>
    <row r="437" spans="1:134" s="1" customFormat="1" x14ac:dyDescent="0.2">
      <c r="A437" s="26">
        <f t="shared" si="53"/>
        <v>430</v>
      </c>
      <c r="B437" s="43">
        <v>206</v>
      </c>
      <c r="C437" s="43" t="s">
        <v>47</v>
      </c>
      <c r="D437" s="43" t="s">
        <v>39</v>
      </c>
      <c r="E437" s="43" t="s">
        <v>35</v>
      </c>
      <c r="F437" s="43" t="s">
        <v>70</v>
      </c>
      <c r="G437" s="43" t="s">
        <v>44</v>
      </c>
      <c r="H437" s="43" t="s">
        <v>277</v>
      </c>
      <c r="I437" s="43" t="s">
        <v>73</v>
      </c>
      <c r="J437" s="96">
        <f t="shared" si="54"/>
        <v>3</v>
      </c>
      <c r="K437" s="96">
        <f t="shared" si="52"/>
        <v>0</v>
      </c>
      <c r="L437" s="43" t="s">
        <v>189</v>
      </c>
      <c r="M437" s="43" t="s">
        <v>39</v>
      </c>
      <c r="N437" s="43">
        <v>1</v>
      </c>
      <c r="O437" s="43">
        <v>0</v>
      </c>
      <c r="P437" s="43" t="s">
        <v>47</v>
      </c>
      <c r="Q437" s="43" t="s">
        <v>39</v>
      </c>
      <c r="R437" s="43" t="s">
        <v>70</v>
      </c>
      <c r="S437" s="43" t="s">
        <v>44</v>
      </c>
      <c r="T437" s="43" t="s">
        <v>36</v>
      </c>
      <c r="U437" s="43" t="s">
        <v>61</v>
      </c>
      <c r="V437" s="96">
        <f t="shared" si="55"/>
        <v>2</v>
      </c>
      <c r="W437" s="15"/>
      <c r="X437" s="15" t="s">
        <v>919</v>
      </c>
      <c r="Y437" s="51" t="s">
        <v>483</v>
      </c>
      <c r="Z437" s="51">
        <v>0.23544513940811157</v>
      </c>
      <c r="AA437" s="51">
        <v>0.23544513940811157</v>
      </c>
      <c r="AB437" s="51">
        <v>2.5413854122161865</v>
      </c>
      <c r="AC437" s="51">
        <v>8</v>
      </c>
      <c r="AD437" s="51" t="s">
        <v>484</v>
      </c>
      <c r="AE437" s="51" t="s">
        <v>254</v>
      </c>
      <c r="AF437" s="51">
        <v>2</v>
      </c>
      <c r="AG437" s="51">
        <v>1.0351797342300415</v>
      </c>
      <c r="AH437" s="51">
        <v>490984.56636148161</v>
      </c>
      <c r="AI437" s="51">
        <v>219064.21866083704</v>
      </c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/>
      <c r="DU437" s="8"/>
      <c r="DV437" s="8"/>
      <c r="DW437" s="8"/>
      <c r="DX437" s="8"/>
      <c r="DY437" s="8"/>
      <c r="DZ437" s="8"/>
      <c r="EA437" s="8"/>
      <c r="EB437" s="8"/>
      <c r="EC437" s="8"/>
      <c r="ED437" s="8"/>
    </row>
    <row r="438" spans="1:134" x14ac:dyDescent="0.2">
      <c r="A438" s="26">
        <f t="shared" si="53"/>
        <v>431</v>
      </c>
      <c r="B438" s="43">
        <v>85</v>
      </c>
      <c r="C438" s="43" t="s">
        <v>47</v>
      </c>
      <c r="D438" s="43" t="s">
        <v>39</v>
      </c>
      <c r="E438" s="43" t="s">
        <v>24</v>
      </c>
      <c r="F438" s="43" t="s">
        <v>70</v>
      </c>
      <c r="G438" s="43" t="s">
        <v>44</v>
      </c>
      <c r="H438" s="43" t="s">
        <v>195</v>
      </c>
      <c r="I438" s="43" t="s">
        <v>27</v>
      </c>
      <c r="J438" s="96">
        <f t="shared" si="54"/>
        <v>7.5</v>
      </c>
      <c r="K438" s="96">
        <f t="shared" si="52"/>
        <v>0</v>
      </c>
      <c r="L438" s="43" t="s">
        <v>28</v>
      </c>
      <c r="M438" s="43" t="s">
        <v>39</v>
      </c>
      <c r="N438" s="43">
        <v>1</v>
      </c>
      <c r="O438" s="43">
        <v>0</v>
      </c>
      <c r="P438" s="43"/>
      <c r="Q438" s="43"/>
      <c r="R438" s="43"/>
      <c r="S438" s="43"/>
      <c r="T438" s="43"/>
      <c r="U438" s="43"/>
      <c r="V438" s="96">
        <f t="shared" si="55"/>
        <v>0</v>
      </c>
      <c r="W438" s="15"/>
      <c r="X438" s="15" t="s">
        <v>914</v>
      </c>
      <c r="Y438" s="51" t="s">
        <v>230</v>
      </c>
      <c r="Z438" s="51">
        <v>0.26663094520568836</v>
      </c>
      <c r="AA438" s="51">
        <v>0.26663094520568836</v>
      </c>
      <c r="AB438" s="51">
        <v>2.3825902938842773</v>
      </c>
      <c r="AC438" s="51">
        <v>7</v>
      </c>
      <c r="AD438" s="51" t="s">
        <v>231</v>
      </c>
      <c r="AE438" s="51" t="s">
        <v>232</v>
      </c>
      <c r="AF438" s="51">
        <v>2</v>
      </c>
      <c r="AG438" s="51">
        <v>1.2150026559829712</v>
      </c>
      <c r="AH438" s="51">
        <v>461128.05770465336</v>
      </c>
      <c r="AI438" s="51">
        <v>237681.20540825088</v>
      </c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8"/>
      <c r="EA438" s="8"/>
      <c r="EB438" s="8"/>
      <c r="EC438" s="8"/>
      <c r="ED438" s="8"/>
    </row>
    <row r="439" spans="1:134" x14ac:dyDescent="0.2">
      <c r="A439" s="26">
        <f t="shared" si="53"/>
        <v>432</v>
      </c>
      <c r="B439" s="43">
        <v>87</v>
      </c>
      <c r="C439" s="43" t="s">
        <v>47</v>
      </c>
      <c r="D439" s="43" t="s">
        <v>39</v>
      </c>
      <c r="E439" s="43" t="s">
        <v>24</v>
      </c>
      <c r="F439" s="43" t="s">
        <v>70</v>
      </c>
      <c r="G439" s="43" t="s">
        <v>40</v>
      </c>
      <c r="H439" s="43" t="s">
        <v>195</v>
      </c>
      <c r="I439" s="43" t="s">
        <v>27</v>
      </c>
      <c r="J439" s="96">
        <f t="shared" si="54"/>
        <v>7.5</v>
      </c>
      <c r="K439" s="96">
        <f t="shared" si="52"/>
        <v>0</v>
      </c>
      <c r="L439" s="43" t="s">
        <v>28</v>
      </c>
      <c r="M439" s="43" t="s">
        <v>39</v>
      </c>
      <c r="N439" s="43">
        <v>1</v>
      </c>
      <c r="O439" s="43">
        <v>0</v>
      </c>
      <c r="P439" s="43"/>
      <c r="Q439" s="43"/>
      <c r="R439" s="43"/>
      <c r="S439" s="43"/>
      <c r="T439" s="43"/>
      <c r="U439" s="43"/>
      <c r="V439" s="96">
        <f t="shared" si="55"/>
        <v>0</v>
      </c>
      <c r="W439" s="15"/>
      <c r="X439" s="15" t="s">
        <v>914</v>
      </c>
      <c r="Y439" s="51" t="s">
        <v>236</v>
      </c>
      <c r="Z439" s="51">
        <v>0.22533521056175237</v>
      </c>
      <c r="AA439" s="51">
        <v>0.22533521056175237</v>
      </c>
      <c r="AB439" s="51">
        <v>1.6181466579437256</v>
      </c>
      <c r="AC439" s="51">
        <v>10</v>
      </c>
      <c r="AD439" s="51" t="s">
        <v>237</v>
      </c>
      <c r="AE439" s="51" t="s">
        <v>232</v>
      </c>
      <c r="AF439" s="51">
        <v>2</v>
      </c>
      <c r="AG439" s="51">
        <v>0.86637663841247559</v>
      </c>
      <c r="AH439" s="51">
        <v>460994.6571508855</v>
      </c>
      <c r="AI439" s="51">
        <v>236284.79954999598</v>
      </c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  <c r="ED439" s="8"/>
    </row>
    <row r="440" spans="1:134" s="1" customFormat="1" x14ac:dyDescent="0.2">
      <c r="A440" s="26">
        <f t="shared" si="53"/>
        <v>433</v>
      </c>
      <c r="B440" s="43">
        <v>151</v>
      </c>
      <c r="C440" s="43" t="s">
        <v>47</v>
      </c>
      <c r="D440" s="43" t="s">
        <v>39</v>
      </c>
      <c r="E440" s="43" t="s">
        <v>24</v>
      </c>
      <c r="F440" s="43" t="s">
        <v>70</v>
      </c>
      <c r="G440" s="43" t="s">
        <v>44</v>
      </c>
      <c r="H440" s="43" t="s">
        <v>49</v>
      </c>
      <c r="I440" s="43" t="s">
        <v>49</v>
      </c>
      <c r="J440" s="96">
        <f t="shared" si="54"/>
        <v>2.25</v>
      </c>
      <c r="K440" s="96">
        <f t="shared" si="52"/>
        <v>0</v>
      </c>
      <c r="L440" s="43" t="s">
        <v>189</v>
      </c>
      <c r="M440" s="43" t="s">
        <v>39</v>
      </c>
      <c r="N440" s="43">
        <v>1</v>
      </c>
      <c r="O440" s="43">
        <v>0</v>
      </c>
      <c r="P440" s="43"/>
      <c r="Q440" s="43"/>
      <c r="R440" s="43"/>
      <c r="S440" s="43"/>
      <c r="T440" s="43"/>
      <c r="U440" s="43"/>
      <c r="V440" s="96">
        <f t="shared" si="55"/>
        <v>0</v>
      </c>
      <c r="W440" s="15"/>
      <c r="X440" s="15" t="s">
        <v>908</v>
      </c>
      <c r="Y440" s="51" t="s">
        <v>371</v>
      </c>
      <c r="Z440" s="51">
        <v>0.31563072919845581</v>
      </c>
      <c r="AA440" s="51">
        <v>0.31563072919845581</v>
      </c>
      <c r="AB440" s="51">
        <v>1.8537040948867798</v>
      </c>
      <c r="AC440" s="51">
        <v>7</v>
      </c>
      <c r="AD440" s="51" t="s">
        <v>372</v>
      </c>
      <c r="AE440" s="51" t="s">
        <v>254</v>
      </c>
      <c r="AF440" s="51">
        <v>2</v>
      </c>
      <c r="AG440" s="51">
        <v>1.043287992477417</v>
      </c>
      <c r="AH440" s="51">
        <v>475243.49427139485</v>
      </c>
      <c r="AI440" s="51">
        <v>233214.41871770725</v>
      </c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  <c r="DT440" s="8"/>
      <c r="DU440" s="8"/>
      <c r="DV440" s="8"/>
      <c r="DW440" s="8"/>
      <c r="DX440" s="8"/>
      <c r="DY440" s="8"/>
      <c r="DZ440" s="8"/>
      <c r="EA440" s="8"/>
      <c r="EB440" s="8"/>
      <c r="EC440" s="8"/>
      <c r="ED440" s="8"/>
    </row>
    <row r="441" spans="1:134" x14ac:dyDescent="0.2">
      <c r="A441" s="26">
        <f t="shared" si="53"/>
        <v>434</v>
      </c>
      <c r="B441" s="43">
        <v>200</v>
      </c>
      <c r="C441" s="43" t="s">
        <v>47</v>
      </c>
      <c r="D441" s="43" t="s">
        <v>39</v>
      </c>
      <c r="E441" s="43" t="s">
        <v>24</v>
      </c>
      <c r="F441" s="43" t="s">
        <v>70</v>
      </c>
      <c r="G441" s="43" t="s">
        <v>58</v>
      </c>
      <c r="H441" s="43" t="s">
        <v>27</v>
      </c>
      <c r="I441" s="43" t="s">
        <v>27</v>
      </c>
      <c r="J441" s="96">
        <f t="shared" si="54"/>
        <v>6.25</v>
      </c>
      <c r="K441" s="96">
        <f t="shared" si="52"/>
        <v>0</v>
      </c>
      <c r="L441" s="43" t="s">
        <v>28</v>
      </c>
      <c r="M441" s="43" t="s">
        <v>39</v>
      </c>
      <c r="N441" s="43">
        <v>2</v>
      </c>
      <c r="O441" s="43">
        <v>0</v>
      </c>
      <c r="P441" s="43"/>
      <c r="Q441" s="43"/>
      <c r="R441" s="43"/>
      <c r="S441" s="43"/>
      <c r="T441" s="43"/>
      <c r="U441" s="43"/>
      <c r="V441" s="96">
        <f t="shared" si="55"/>
        <v>0</v>
      </c>
      <c r="W441" s="15"/>
      <c r="X441" s="15" t="s">
        <v>916</v>
      </c>
      <c r="Y441" s="51" t="s">
        <v>472</v>
      </c>
      <c r="Z441" s="51">
        <v>0.24090978026390072</v>
      </c>
      <c r="AA441" s="51">
        <v>0.24090978026390072</v>
      </c>
      <c r="AB441" s="51">
        <v>2.399099588394165</v>
      </c>
      <c r="AC441" s="51">
        <v>9</v>
      </c>
      <c r="AD441" s="51" t="s">
        <v>473</v>
      </c>
      <c r="AE441" s="51" t="s">
        <v>254</v>
      </c>
      <c r="AF441" s="51">
        <v>2</v>
      </c>
      <c r="AG441" s="51">
        <v>1.1161991357803345</v>
      </c>
      <c r="AH441" s="51">
        <v>491346.67230789078</v>
      </c>
      <c r="AI441" s="51">
        <v>219110.5545841757</v>
      </c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</row>
    <row r="442" spans="1:134" x14ac:dyDescent="0.2">
      <c r="A442" s="26">
        <f t="shared" si="53"/>
        <v>435</v>
      </c>
      <c r="B442" s="43">
        <v>201</v>
      </c>
      <c r="C442" s="43" t="s">
        <v>47</v>
      </c>
      <c r="D442" s="43" t="s">
        <v>39</v>
      </c>
      <c r="E442" s="43" t="s">
        <v>24</v>
      </c>
      <c r="F442" s="43" t="s">
        <v>70</v>
      </c>
      <c r="G442" s="43" t="s">
        <v>26</v>
      </c>
      <c r="H442" s="43" t="s">
        <v>27</v>
      </c>
      <c r="I442" s="43" t="s">
        <v>27</v>
      </c>
      <c r="J442" s="96">
        <f t="shared" si="54"/>
        <v>6.25</v>
      </c>
      <c r="K442" s="96">
        <f t="shared" si="52"/>
        <v>0</v>
      </c>
      <c r="L442" s="43" t="s">
        <v>28</v>
      </c>
      <c r="M442" s="43" t="s">
        <v>39</v>
      </c>
      <c r="N442" s="43">
        <v>2</v>
      </c>
      <c r="O442" s="43">
        <v>0</v>
      </c>
      <c r="P442" s="43"/>
      <c r="Q442" s="43"/>
      <c r="R442" s="43"/>
      <c r="S442" s="43"/>
      <c r="T442" s="43"/>
      <c r="U442" s="43"/>
      <c r="V442" s="96">
        <f t="shared" si="55"/>
        <v>0</v>
      </c>
      <c r="W442" s="15"/>
      <c r="X442" s="15" t="s">
        <v>916</v>
      </c>
      <c r="Y442" s="51" t="s">
        <v>474</v>
      </c>
      <c r="Z442" s="51">
        <v>0.41146691799163859</v>
      </c>
      <c r="AA442" s="51">
        <v>0.41146691799163859</v>
      </c>
      <c r="AB442" s="51">
        <v>2.5991067886352539</v>
      </c>
      <c r="AC442" s="51">
        <v>8</v>
      </c>
      <c r="AD442" s="51" t="s">
        <v>475</v>
      </c>
      <c r="AE442" s="51" t="s">
        <v>254</v>
      </c>
      <c r="AF442" s="51">
        <v>2</v>
      </c>
      <c r="AG442" s="51">
        <v>1.2748252153396606</v>
      </c>
      <c r="AH442" s="51">
        <v>491912.48005543399</v>
      </c>
      <c r="AI442" s="51">
        <v>219083.06739287611</v>
      </c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8"/>
    </row>
    <row r="443" spans="1:134" x14ac:dyDescent="0.2">
      <c r="A443" s="26">
        <f t="shared" si="53"/>
        <v>436</v>
      </c>
      <c r="B443" s="43">
        <v>208</v>
      </c>
      <c r="C443" s="43" t="s">
        <v>47</v>
      </c>
      <c r="D443" s="43" t="s">
        <v>39</v>
      </c>
      <c r="E443" s="43" t="s">
        <v>24</v>
      </c>
      <c r="F443" s="43" t="s">
        <v>70</v>
      </c>
      <c r="G443" s="43" t="s">
        <v>26</v>
      </c>
      <c r="H443" s="43" t="s">
        <v>27</v>
      </c>
      <c r="I443" s="43" t="s">
        <v>27</v>
      </c>
      <c r="J443" s="96">
        <f t="shared" si="54"/>
        <v>6.25</v>
      </c>
      <c r="K443" s="96">
        <f t="shared" si="52"/>
        <v>0</v>
      </c>
      <c r="L443" s="43" t="s">
        <v>28</v>
      </c>
      <c r="M443" s="43" t="s">
        <v>39</v>
      </c>
      <c r="N443" s="43">
        <v>2</v>
      </c>
      <c r="O443" s="43">
        <v>0</v>
      </c>
      <c r="P443" s="43"/>
      <c r="Q443" s="43"/>
      <c r="R443" s="43"/>
      <c r="S443" s="43"/>
      <c r="T443" s="43"/>
      <c r="U443" s="43"/>
      <c r="V443" s="96">
        <f t="shared" si="55"/>
        <v>0</v>
      </c>
      <c r="W443" s="15"/>
      <c r="X443" s="15" t="s">
        <v>916</v>
      </c>
      <c r="Y443" s="51" t="s">
        <v>487</v>
      </c>
      <c r="Z443" s="51">
        <v>0.26094818115234386</v>
      </c>
      <c r="AA443" s="51">
        <v>0.26094818115234386</v>
      </c>
      <c r="AB443" s="51">
        <v>2.8497629165649414</v>
      </c>
      <c r="AC443" s="51">
        <v>7</v>
      </c>
      <c r="AD443" s="51" t="s">
        <v>488</v>
      </c>
      <c r="AE443" s="51" t="s">
        <v>254</v>
      </c>
      <c r="AF443" s="51">
        <v>1</v>
      </c>
      <c r="AG443" s="51">
        <v>1.1424024105072021</v>
      </c>
      <c r="AH443" s="51">
        <v>490639.32788784098</v>
      </c>
      <c r="AI443" s="51">
        <v>219279.18050213117</v>
      </c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  <c r="DM443" s="8"/>
      <c r="DN443" s="8"/>
      <c r="DO443" s="8"/>
      <c r="DP443" s="8"/>
      <c r="DQ443" s="8"/>
      <c r="DR443" s="8"/>
      <c r="DS443" s="8"/>
      <c r="DT443" s="8"/>
      <c r="DU443" s="8"/>
      <c r="DV443" s="8"/>
      <c r="DW443" s="8"/>
      <c r="DX443" s="8"/>
      <c r="DY443" s="8"/>
      <c r="DZ443" s="8"/>
      <c r="EA443" s="8"/>
      <c r="EB443" s="8"/>
      <c r="EC443" s="8"/>
      <c r="ED443" s="8"/>
    </row>
    <row r="444" spans="1:134" x14ac:dyDescent="0.2">
      <c r="A444" s="26">
        <f t="shared" si="53"/>
        <v>437</v>
      </c>
      <c r="B444" s="43">
        <v>278</v>
      </c>
      <c r="C444" s="43" t="s">
        <v>47</v>
      </c>
      <c r="D444" s="43" t="s">
        <v>39</v>
      </c>
      <c r="E444" s="43" t="s">
        <v>24</v>
      </c>
      <c r="F444" s="43" t="s">
        <v>70</v>
      </c>
      <c r="G444" s="43" t="s">
        <v>58</v>
      </c>
      <c r="H444" s="43" t="s">
        <v>27</v>
      </c>
      <c r="I444" s="43" t="s">
        <v>27</v>
      </c>
      <c r="J444" s="96">
        <f t="shared" si="54"/>
        <v>6.25</v>
      </c>
      <c r="K444" s="96">
        <f t="shared" si="52"/>
        <v>0</v>
      </c>
      <c r="L444" s="43" t="s">
        <v>28</v>
      </c>
      <c r="M444" s="43" t="s">
        <v>39</v>
      </c>
      <c r="N444" s="43">
        <v>1</v>
      </c>
      <c r="O444" s="43">
        <v>0</v>
      </c>
      <c r="P444" s="43"/>
      <c r="Q444" s="43"/>
      <c r="R444" s="43"/>
      <c r="S444" s="43"/>
      <c r="T444" s="43"/>
      <c r="U444" s="43"/>
      <c r="V444" s="96">
        <f t="shared" si="55"/>
        <v>0</v>
      </c>
      <c r="W444" s="15"/>
      <c r="X444" s="15" t="s">
        <v>932</v>
      </c>
      <c r="Y444" s="51" t="s">
        <v>614</v>
      </c>
      <c r="Z444" s="51">
        <v>1.4440261598843473</v>
      </c>
      <c r="AA444" s="51">
        <v>1.4440261598843473</v>
      </c>
      <c r="AB444" s="51">
        <v>3.0982925891876221</v>
      </c>
      <c r="AC444" s="51">
        <v>5</v>
      </c>
      <c r="AD444" s="51" t="s">
        <v>615</v>
      </c>
      <c r="AE444" s="51" t="s">
        <v>568</v>
      </c>
      <c r="AF444" s="51">
        <v>2</v>
      </c>
      <c r="AG444" s="51">
        <v>2.3777499198913574</v>
      </c>
      <c r="AH444" s="51">
        <v>483019.57557095733</v>
      </c>
      <c r="AI444" s="51">
        <v>227294.61472343639</v>
      </c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  <c r="DT444" s="8"/>
      <c r="DU444" s="8"/>
      <c r="DV444" s="8"/>
      <c r="DW444" s="8"/>
      <c r="DX444" s="8"/>
      <c r="DY444" s="8"/>
      <c r="DZ444" s="8"/>
      <c r="EA444" s="8"/>
      <c r="EB444" s="8"/>
      <c r="EC444" s="8"/>
      <c r="ED444" s="8"/>
    </row>
    <row r="445" spans="1:134" x14ac:dyDescent="0.2">
      <c r="A445" s="26">
        <f t="shared" si="53"/>
        <v>438</v>
      </c>
      <c r="B445" s="43">
        <v>404</v>
      </c>
      <c r="C445" s="43" t="s">
        <v>47</v>
      </c>
      <c r="D445" s="43" t="s">
        <v>39</v>
      </c>
      <c r="E445" s="43" t="s">
        <v>24</v>
      </c>
      <c r="F445" s="43" t="s">
        <v>70</v>
      </c>
      <c r="G445" s="43" t="s">
        <v>44</v>
      </c>
      <c r="H445" s="43" t="s">
        <v>27</v>
      </c>
      <c r="I445" s="43" t="s">
        <v>27</v>
      </c>
      <c r="J445" s="96">
        <f t="shared" si="54"/>
        <v>6.25</v>
      </c>
      <c r="K445" s="96">
        <f t="shared" si="52"/>
        <v>0</v>
      </c>
      <c r="L445" s="43" t="s">
        <v>28</v>
      </c>
      <c r="M445" s="43" t="s">
        <v>78</v>
      </c>
      <c r="N445" s="43">
        <v>1</v>
      </c>
      <c r="O445" s="43">
        <v>1</v>
      </c>
      <c r="P445" s="43"/>
      <c r="Q445" s="43"/>
      <c r="R445" s="43"/>
      <c r="S445" s="43"/>
      <c r="T445" s="43"/>
      <c r="U445" s="43"/>
      <c r="V445" s="96">
        <f t="shared" si="55"/>
        <v>0</v>
      </c>
      <c r="W445" s="15"/>
      <c r="X445" s="15" t="s">
        <v>954</v>
      </c>
      <c r="Y445" s="51" t="s">
        <v>836</v>
      </c>
      <c r="Z445" s="51">
        <v>2.56737224964004</v>
      </c>
      <c r="AA445" s="51">
        <v>2.56737224964004</v>
      </c>
      <c r="AB445" s="51">
        <v>3.8352835178375244</v>
      </c>
      <c r="AC445" s="51">
        <v>4</v>
      </c>
      <c r="AD445" s="51" t="s">
        <v>837</v>
      </c>
      <c r="AE445" s="51" t="s">
        <v>799</v>
      </c>
      <c r="AF445" s="51">
        <v>2</v>
      </c>
      <c r="AG445" s="51">
        <v>2.4778964519500732</v>
      </c>
      <c r="AH445" s="51">
        <v>476427.60092671227</v>
      </c>
      <c r="AI445" s="51">
        <v>210443.60503244514</v>
      </c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  <c r="DU445" s="8"/>
      <c r="DV445" s="8"/>
      <c r="DW445" s="8"/>
      <c r="DX445" s="8"/>
      <c r="DY445" s="8"/>
      <c r="DZ445" s="8"/>
      <c r="EA445" s="8"/>
      <c r="EB445" s="8"/>
      <c r="EC445" s="8"/>
      <c r="ED445" s="8"/>
    </row>
    <row r="446" spans="1:134" x14ac:dyDescent="0.2">
      <c r="A446" s="26">
        <f t="shared" si="53"/>
        <v>439</v>
      </c>
      <c r="B446" s="43">
        <v>59</v>
      </c>
      <c r="C446" s="43" t="s">
        <v>47</v>
      </c>
      <c r="D446" s="43" t="s">
        <v>39</v>
      </c>
      <c r="E446" s="43" t="s">
        <v>24</v>
      </c>
      <c r="F446" s="43" t="s">
        <v>70</v>
      </c>
      <c r="G446" s="43" t="s">
        <v>40</v>
      </c>
      <c r="H446" s="43" t="s">
        <v>49</v>
      </c>
      <c r="I446" s="43" t="s">
        <v>36</v>
      </c>
      <c r="J446" s="96">
        <f t="shared" si="54"/>
        <v>3</v>
      </c>
      <c r="K446" s="96">
        <f t="shared" si="52"/>
        <v>0</v>
      </c>
      <c r="L446" s="43" t="s">
        <v>28</v>
      </c>
      <c r="M446" s="43" t="s">
        <v>29</v>
      </c>
      <c r="N446" s="43">
        <v>1</v>
      </c>
      <c r="O446" s="43">
        <v>1</v>
      </c>
      <c r="P446" s="43"/>
      <c r="Q446" s="43"/>
      <c r="R446" s="43"/>
      <c r="S446" s="43"/>
      <c r="T446" s="43"/>
      <c r="U446" s="43"/>
      <c r="V446" s="96">
        <f t="shared" si="55"/>
        <v>0</v>
      </c>
      <c r="W446" s="15"/>
      <c r="X446" s="15"/>
      <c r="Y446" s="51" t="s">
        <v>173</v>
      </c>
      <c r="Z446" s="51">
        <v>0.52311010360717758</v>
      </c>
      <c r="AA446" s="51">
        <v>0.52311010360717758</v>
      </c>
      <c r="AB446" s="51">
        <v>2.064373254776001</v>
      </c>
      <c r="AC446" s="51">
        <v>6</v>
      </c>
      <c r="AD446" s="51" t="s">
        <v>174</v>
      </c>
      <c r="AE446" s="51" t="s">
        <v>32</v>
      </c>
      <c r="AF446" s="51">
        <v>2</v>
      </c>
      <c r="AG446" s="51">
        <v>1.1416326761245728</v>
      </c>
      <c r="AH446" s="51">
        <v>467422.84056987328</v>
      </c>
      <c r="AI446" s="51">
        <v>229024.71832843401</v>
      </c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  <c r="DT446" s="8"/>
      <c r="DU446" s="8"/>
      <c r="DV446" s="8"/>
      <c r="DW446" s="8"/>
      <c r="DX446" s="8"/>
      <c r="DY446" s="8"/>
      <c r="DZ446" s="8"/>
      <c r="EA446" s="8"/>
      <c r="EB446" s="8"/>
      <c r="EC446" s="8"/>
      <c r="ED446" s="8"/>
    </row>
    <row r="534" spans="2:134" x14ac:dyDescent="0.2"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5"/>
      <c r="X534" s="5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8"/>
      <c r="DG534" s="8"/>
      <c r="DH534" s="8"/>
      <c r="DI534" s="8"/>
      <c r="DJ534" s="8"/>
      <c r="DK534" s="8"/>
      <c r="DL534" s="8"/>
      <c r="DM534" s="8"/>
      <c r="DN534" s="8"/>
      <c r="DO534" s="8"/>
      <c r="DP534" s="8"/>
      <c r="DQ534" s="8"/>
      <c r="DR534" s="8"/>
      <c r="DS534" s="8"/>
      <c r="DT534" s="8"/>
      <c r="DU534" s="8"/>
      <c r="DV534" s="8"/>
      <c r="DW534" s="8"/>
      <c r="DX534" s="8"/>
      <c r="DY534" s="8"/>
      <c r="DZ534" s="8"/>
      <c r="EA534" s="8"/>
      <c r="EB534" s="8"/>
      <c r="EC534" s="8"/>
      <c r="ED534" s="8"/>
    </row>
    <row r="535" spans="2:134" x14ac:dyDescent="0.2"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5"/>
      <c r="X535" s="5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  <c r="CW535" s="8"/>
      <c r="CX535" s="8"/>
      <c r="CY535" s="8"/>
      <c r="CZ535" s="8"/>
      <c r="DA535" s="8"/>
      <c r="DB535" s="8"/>
      <c r="DC535" s="8"/>
      <c r="DD535" s="8"/>
      <c r="DE535" s="8"/>
      <c r="DF535" s="8"/>
      <c r="DG535" s="8"/>
      <c r="DH535" s="8"/>
      <c r="DI535" s="8"/>
      <c r="DJ535" s="8"/>
      <c r="DK535" s="8"/>
      <c r="DL535" s="8"/>
      <c r="DM535" s="8"/>
      <c r="DN535" s="8"/>
      <c r="DO535" s="8"/>
      <c r="DP535" s="8"/>
      <c r="DQ535" s="8"/>
      <c r="DR535" s="8"/>
      <c r="DS535" s="8"/>
      <c r="DT535" s="8"/>
      <c r="DU535" s="8"/>
      <c r="DV535" s="8"/>
      <c r="DW535" s="8"/>
      <c r="DX535" s="8"/>
      <c r="DY535" s="8"/>
      <c r="DZ535" s="8"/>
      <c r="EA535" s="8"/>
      <c r="EB535" s="8"/>
      <c r="EC535" s="8"/>
      <c r="ED535" s="8"/>
    </row>
    <row r="536" spans="2:134" x14ac:dyDescent="0.2"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5"/>
      <c r="X536" s="5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  <c r="CW536" s="8"/>
      <c r="CX536" s="8"/>
      <c r="CY536" s="8"/>
      <c r="CZ536" s="8"/>
      <c r="DA536" s="8"/>
      <c r="DB536" s="8"/>
      <c r="DC536" s="8"/>
      <c r="DD536" s="8"/>
      <c r="DE536" s="8"/>
      <c r="DF536" s="8"/>
      <c r="DG536" s="8"/>
      <c r="DH536" s="8"/>
      <c r="DI536" s="8"/>
      <c r="DJ536" s="8"/>
      <c r="DK536" s="8"/>
      <c r="DL536" s="8"/>
      <c r="DM536" s="8"/>
      <c r="DN536" s="8"/>
      <c r="DO536" s="8"/>
      <c r="DP536" s="8"/>
      <c r="DQ536" s="8"/>
      <c r="DR536" s="8"/>
      <c r="DS536" s="8"/>
      <c r="DT536" s="8"/>
      <c r="DU536" s="8"/>
      <c r="DV536" s="8"/>
      <c r="DW536" s="8"/>
      <c r="DX536" s="8"/>
      <c r="DY536" s="8"/>
      <c r="DZ536" s="8"/>
      <c r="EA536" s="8"/>
      <c r="EB536" s="8"/>
      <c r="EC536" s="8"/>
      <c r="ED536" s="8"/>
    </row>
    <row r="537" spans="2:134" x14ac:dyDescent="0.2"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5"/>
      <c r="X537" s="5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  <c r="CW537" s="8"/>
      <c r="CX537" s="8"/>
      <c r="CY537" s="8"/>
      <c r="CZ537" s="8"/>
      <c r="DA537" s="8"/>
      <c r="DB537" s="8"/>
      <c r="DC537" s="8"/>
      <c r="DD537" s="8"/>
      <c r="DE537" s="8"/>
      <c r="DF537" s="8"/>
      <c r="DG537" s="8"/>
      <c r="DH537" s="8"/>
      <c r="DI537" s="8"/>
      <c r="DJ537" s="8"/>
      <c r="DK537" s="8"/>
      <c r="DL537" s="8"/>
      <c r="DM537" s="8"/>
      <c r="DN537" s="8"/>
      <c r="DO537" s="8"/>
      <c r="DP537" s="8"/>
      <c r="DQ537" s="8"/>
      <c r="DR537" s="8"/>
      <c r="DS537" s="8"/>
      <c r="DT537" s="8"/>
      <c r="DU537" s="8"/>
      <c r="DV537" s="8"/>
      <c r="DW537" s="8"/>
      <c r="DX537" s="8"/>
      <c r="DY537" s="8"/>
      <c r="DZ537" s="8"/>
      <c r="EA537" s="8"/>
      <c r="EB537" s="8"/>
      <c r="EC537" s="8"/>
      <c r="ED537" s="8"/>
    </row>
    <row r="538" spans="2:134" x14ac:dyDescent="0.2"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5"/>
      <c r="X538" s="5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  <c r="CW538" s="8"/>
      <c r="CX538" s="8"/>
      <c r="CY538" s="8"/>
      <c r="CZ538" s="8"/>
      <c r="DA538" s="8"/>
      <c r="DB538" s="8"/>
      <c r="DC538" s="8"/>
      <c r="DD538" s="8"/>
      <c r="DE538" s="8"/>
      <c r="DF538" s="8"/>
      <c r="DG538" s="8"/>
      <c r="DH538" s="8"/>
      <c r="DI538" s="8"/>
      <c r="DJ538" s="8"/>
      <c r="DK538" s="8"/>
      <c r="DL538" s="8"/>
      <c r="DM538" s="8"/>
      <c r="DN538" s="8"/>
      <c r="DO538" s="8"/>
      <c r="DP538" s="8"/>
      <c r="DQ538" s="8"/>
      <c r="DR538" s="8"/>
      <c r="DS538" s="8"/>
      <c r="DT538" s="8"/>
      <c r="DU538" s="8"/>
      <c r="DV538" s="8"/>
      <c r="DW538" s="8"/>
      <c r="DX538" s="8"/>
      <c r="DY538" s="8"/>
      <c r="DZ538" s="8"/>
      <c r="EA538" s="8"/>
      <c r="EB538" s="8"/>
      <c r="EC538" s="8"/>
      <c r="ED538" s="8"/>
    </row>
    <row r="539" spans="2:134" x14ac:dyDescent="0.2"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5"/>
      <c r="X539" s="5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  <c r="CW539" s="8"/>
      <c r="CX539" s="8"/>
      <c r="CY539" s="8"/>
      <c r="CZ539" s="8"/>
      <c r="DA539" s="8"/>
      <c r="DB539" s="8"/>
      <c r="DC539" s="8"/>
      <c r="DD539" s="8"/>
      <c r="DE539" s="8"/>
      <c r="DF539" s="8"/>
      <c r="DG539" s="8"/>
      <c r="DH539" s="8"/>
      <c r="DI539" s="8"/>
      <c r="DJ539" s="8"/>
      <c r="DK539" s="8"/>
      <c r="DL539" s="8"/>
      <c r="DM539" s="8"/>
      <c r="DN539" s="8"/>
      <c r="DO539" s="8"/>
      <c r="DP539" s="8"/>
      <c r="DQ539" s="8"/>
      <c r="DR539" s="8"/>
      <c r="DS539" s="8"/>
      <c r="DT539" s="8"/>
      <c r="DU539" s="8"/>
      <c r="DV539" s="8"/>
      <c r="DW539" s="8"/>
      <c r="DX539" s="8"/>
      <c r="DY539" s="8"/>
      <c r="DZ539" s="8"/>
      <c r="EA539" s="8"/>
      <c r="EB539" s="8"/>
      <c r="EC539" s="8"/>
      <c r="ED539" s="8"/>
    </row>
    <row r="540" spans="2:134" x14ac:dyDescent="0.2">
      <c r="B540" s="95"/>
      <c r="C540" s="95"/>
      <c r="D540" s="95"/>
      <c r="E540" s="95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  <c r="T540" s="95"/>
      <c r="U540" s="95"/>
      <c r="V540" s="95"/>
      <c r="W540" s="95"/>
      <c r="X540" s="95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/>
      <c r="CT540" s="8"/>
      <c r="CU540" s="8"/>
      <c r="CV540" s="8"/>
      <c r="CW540" s="8"/>
      <c r="CX540" s="8"/>
      <c r="CY540" s="8"/>
      <c r="CZ540" s="8"/>
      <c r="DA540" s="8"/>
      <c r="DB540" s="8"/>
      <c r="DC540" s="8"/>
      <c r="DD540" s="8"/>
      <c r="DE540" s="8"/>
      <c r="DF540" s="8"/>
      <c r="DG540" s="8"/>
      <c r="DH540" s="8"/>
      <c r="DI540" s="8"/>
      <c r="DJ540" s="8"/>
      <c r="DK540" s="8"/>
      <c r="DL540" s="8"/>
      <c r="DM540" s="8"/>
      <c r="DN540" s="8"/>
      <c r="DO540" s="8"/>
      <c r="DP540" s="8"/>
      <c r="DQ540" s="8"/>
      <c r="DR540" s="8"/>
      <c r="DS540" s="8"/>
      <c r="DT540" s="8"/>
      <c r="DU540" s="8"/>
      <c r="DV540" s="8"/>
      <c r="DW540" s="8"/>
      <c r="DX540" s="8"/>
      <c r="DY540" s="8"/>
      <c r="DZ540" s="8"/>
      <c r="EA540" s="8"/>
      <c r="EB540" s="8"/>
      <c r="EC540" s="8"/>
      <c r="ED540" s="8"/>
    </row>
    <row r="541" spans="2:134" x14ac:dyDescent="0.2"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5"/>
      <c r="X541" s="5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  <c r="CW541" s="8"/>
      <c r="CX541" s="8"/>
      <c r="CY541" s="8"/>
      <c r="CZ541" s="8"/>
      <c r="DA541" s="8"/>
      <c r="DB541" s="8"/>
      <c r="DC541" s="8"/>
      <c r="DD541" s="8"/>
      <c r="DE541" s="8"/>
      <c r="DF541" s="8"/>
      <c r="DG541" s="8"/>
      <c r="DH541" s="8"/>
      <c r="DI541" s="8"/>
      <c r="DJ541" s="8"/>
      <c r="DK541" s="8"/>
      <c r="DL541" s="8"/>
      <c r="DM541" s="8"/>
      <c r="DN541" s="8"/>
      <c r="DO541" s="8"/>
      <c r="DP541" s="8"/>
      <c r="DQ541" s="8"/>
      <c r="DR541" s="8"/>
      <c r="DS541" s="8"/>
      <c r="DT541" s="8"/>
      <c r="DU541" s="8"/>
      <c r="DV541" s="8"/>
      <c r="DW541" s="8"/>
      <c r="DX541" s="8"/>
      <c r="DY541" s="8"/>
      <c r="DZ541" s="8"/>
      <c r="EA541" s="8"/>
      <c r="EB541" s="8"/>
      <c r="EC541" s="8"/>
      <c r="ED541" s="8"/>
    </row>
    <row r="542" spans="2:134" x14ac:dyDescent="0.2"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5"/>
      <c r="X542" s="5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  <c r="CW542" s="8"/>
      <c r="CX542" s="8"/>
      <c r="CY542" s="8"/>
      <c r="CZ542" s="8"/>
      <c r="DA542" s="8"/>
      <c r="DB542" s="8"/>
      <c r="DC542" s="8"/>
      <c r="DD542" s="8"/>
      <c r="DE542" s="8"/>
      <c r="DF542" s="8"/>
      <c r="DG542" s="8"/>
      <c r="DH542" s="8"/>
      <c r="DI542" s="8"/>
      <c r="DJ542" s="8"/>
      <c r="DK542" s="8"/>
      <c r="DL542" s="8"/>
      <c r="DM542" s="8"/>
      <c r="DN542" s="8"/>
      <c r="DO542" s="8"/>
      <c r="DP542" s="8"/>
      <c r="DQ542" s="8"/>
      <c r="DR542" s="8"/>
      <c r="DS542" s="8"/>
      <c r="DT542" s="8"/>
      <c r="DU542" s="8"/>
      <c r="DV542" s="8"/>
      <c r="DW542" s="8"/>
      <c r="DX542" s="8"/>
      <c r="DY542" s="8"/>
      <c r="DZ542" s="8"/>
      <c r="EA542" s="8"/>
      <c r="EB542" s="8"/>
      <c r="EC542" s="8"/>
      <c r="ED542" s="8"/>
    </row>
    <row r="543" spans="2:134" x14ac:dyDescent="0.2"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5"/>
      <c r="X543" s="5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8"/>
      <c r="CU543" s="8"/>
      <c r="CV543" s="8"/>
      <c r="CW543" s="8"/>
      <c r="CX543" s="8"/>
      <c r="CY543" s="8"/>
      <c r="CZ543" s="8"/>
      <c r="DA543" s="8"/>
      <c r="DB543" s="8"/>
      <c r="DC543" s="8"/>
      <c r="DD543" s="8"/>
      <c r="DE543" s="8"/>
      <c r="DF543" s="8"/>
      <c r="DG543" s="8"/>
      <c r="DH543" s="8"/>
      <c r="DI543" s="8"/>
      <c r="DJ543" s="8"/>
      <c r="DK543" s="8"/>
      <c r="DL543" s="8"/>
      <c r="DM543" s="8"/>
      <c r="DN543" s="8"/>
      <c r="DO543" s="8"/>
      <c r="DP543" s="8"/>
      <c r="DQ543" s="8"/>
      <c r="DR543" s="8"/>
      <c r="DS543" s="8"/>
      <c r="DT543" s="8"/>
      <c r="DU543" s="8"/>
      <c r="DV543" s="8"/>
      <c r="DW543" s="8"/>
      <c r="DX543" s="8"/>
      <c r="DY543" s="8"/>
      <c r="DZ543" s="8"/>
      <c r="EA543" s="8"/>
      <c r="EB543" s="8"/>
      <c r="EC543" s="8"/>
      <c r="ED543" s="8"/>
    </row>
    <row r="544" spans="2:134" x14ac:dyDescent="0.2"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5"/>
      <c r="X544" s="5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8"/>
      <c r="DG544" s="8"/>
      <c r="DH544" s="8"/>
      <c r="DI544" s="8"/>
      <c r="DJ544" s="8"/>
      <c r="DK544" s="8"/>
      <c r="DL544" s="8"/>
      <c r="DM544" s="8"/>
      <c r="DN544" s="8"/>
      <c r="DO544" s="8"/>
      <c r="DP544" s="8"/>
      <c r="DQ544" s="8"/>
      <c r="DR544" s="8"/>
      <c r="DS544" s="8"/>
      <c r="DT544" s="8"/>
      <c r="DU544" s="8"/>
      <c r="DV544" s="8"/>
      <c r="DW544" s="8"/>
      <c r="DX544" s="8"/>
      <c r="DY544" s="8"/>
      <c r="DZ544" s="8"/>
      <c r="EA544" s="8"/>
      <c r="EB544" s="8"/>
      <c r="EC544" s="8"/>
      <c r="ED544" s="8"/>
    </row>
    <row r="545" spans="2:134" s="1" customFormat="1" x14ac:dyDescent="0.2"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5"/>
      <c r="X545" s="5"/>
      <c r="Y545"/>
      <c r="Z545"/>
      <c r="AA545"/>
      <c r="AB545"/>
      <c r="AC545"/>
      <c r="AD545"/>
      <c r="AE545"/>
      <c r="AF545"/>
      <c r="AG545"/>
      <c r="AH545"/>
      <c r="AI545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8"/>
      <c r="DG545" s="8"/>
      <c r="DH545" s="8"/>
      <c r="DI545" s="8"/>
      <c r="DJ545" s="8"/>
      <c r="DK545" s="8"/>
      <c r="DL545" s="8"/>
      <c r="DM545" s="8"/>
      <c r="DN545" s="8"/>
      <c r="DO545" s="8"/>
      <c r="DP545" s="8"/>
      <c r="DQ545" s="8"/>
      <c r="DR545" s="8"/>
      <c r="DS545" s="8"/>
      <c r="DT545" s="8"/>
      <c r="DU545" s="8"/>
      <c r="DV545" s="8"/>
      <c r="DW545" s="8"/>
      <c r="DX545" s="8"/>
      <c r="DY545" s="8"/>
      <c r="DZ545" s="8"/>
      <c r="EA545" s="8"/>
      <c r="EB545" s="8"/>
      <c r="EC545" s="8"/>
      <c r="ED545" s="8"/>
    </row>
    <row r="546" spans="2:134" x14ac:dyDescent="0.2"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5"/>
      <c r="X546" s="5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H546" s="8"/>
      <c r="DI546" s="8"/>
      <c r="DJ546" s="8"/>
      <c r="DK546" s="8"/>
      <c r="DL546" s="8"/>
      <c r="DM546" s="8"/>
      <c r="DN546" s="8"/>
      <c r="DO546" s="8"/>
      <c r="DP546" s="8"/>
      <c r="DQ546" s="8"/>
      <c r="DR546" s="8"/>
      <c r="DS546" s="8"/>
      <c r="DT546" s="8"/>
      <c r="DU546" s="8"/>
      <c r="DV546" s="8"/>
      <c r="DW546" s="8"/>
      <c r="DX546" s="8"/>
      <c r="DY546" s="8"/>
      <c r="DZ546" s="8"/>
      <c r="EA546" s="8"/>
      <c r="EB546" s="8"/>
      <c r="EC546" s="8"/>
      <c r="ED546" s="8"/>
    </row>
    <row r="547" spans="2:134" x14ac:dyDescent="0.2"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5"/>
      <c r="X547" s="5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8"/>
      <c r="CU547" s="8"/>
      <c r="CV547" s="8"/>
      <c r="CW547" s="8"/>
      <c r="CX547" s="8"/>
      <c r="CY547" s="8"/>
      <c r="CZ547" s="8"/>
      <c r="DA547" s="8"/>
      <c r="DB547" s="8"/>
      <c r="DC547" s="8"/>
      <c r="DD547" s="8"/>
      <c r="DE547" s="8"/>
      <c r="DF547" s="8"/>
      <c r="DG547" s="8"/>
      <c r="DH547" s="8"/>
      <c r="DI547" s="8"/>
      <c r="DJ547" s="8"/>
      <c r="DK547" s="8"/>
      <c r="DL547" s="8"/>
      <c r="DM547" s="8"/>
      <c r="DN547" s="8"/>
      <c r="DO547" s="8"/>
      <c r="DP547" s="8"/>
      <c r="DQ547" s="8"/>
      <c r="DR547" s="8"/>
      <c r="DS547" s="8"/>
      <c r="DT547" s="8"/>
      <c r="DU547" s="8"/>
      <c r="DV547" s="8"/>
      <c r="DW547" s="8"/>
      <c r="DX547" s="8"/>
      <c r="DY547" s="8"/>
      <c r="DZ547" s="8"/>
      <c r="EA547" s="8"/>
      <c r="EB547" s="8"/>
      <c r="EC547" s="8"/>
      <c r="ED547" s="8"/>
    </row>
    <row r="548" spans="2:134" x14ac:dyDescent="0.2"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5"/>
      <c r="X548" s="5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8"/>
      <c r="DG548" s="8"/>
      <c r="DH548" s="8"/>
      <c r="DI548" s="8"/>
      <c r="DJ548" s="8"/>
      <c r="DK548" s="8"/>
      <c r="DL548" s="8"/>
      <c r="DM548" s="8"/>
      <c r="DN548" s="8"/>
      <c r="DO548" s="8"/>
      <c r="DP548" s="8"/>
      <c r="DQ548" s="8"/>
      <c r="DR548" s="8"/>
      <c r="DS548" s="8"/>
      <c r="DT548" s="8"/>
      <c r="DU548" s="8"/>
      <c r="DV548" s="8"/>
      <c r="DW548" s="8"/>
      <c r="DX548" s="8"/>
      <c r="DY548" s="8"/>
      <c r="DZ548" s="8"/>
      <c r="EA548" s="8"/>
      <c r="EB548" s="8"/>
      <c r="EC548" s="8"/>
      <c r="ED548" s="8"/>
    </row>
    <row r="549" spans="2:134" x14ac:dyDescent="0.2"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5"/>
      <c r="X549" s="5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8"/>
      <c r="DG549" s="8"/>
      <c r="DH549" s="8"/>
      <c r="DI549" s="8"/>
      <c r="DJ549" s="8"/>
      <c r="DK549" s="8"/>
      <c r="DL549" s="8"/>
      <c r="DM549" s="8"/>
      <c r="DN549" s="8"/>
      <c r="DO549" s="8"/>
      <c r="DP549" s="8"/>
      <c r="DQ549" s="8"/>
      <c r="DR549" s="8"/>
      <c r="DS549" s="8"/>
      <c r="DT549" s="8"/>
      <c r="DU549" s="8"/>
      <c r="DV549" s="8"/>
      <c r="DW549" s="8"/>
      <c r="DX549" s="8"/>
      <c r="DY549" s="8"/>
      <c r="DZ549" s="8"/>
      <c r="EA549" s="8"/>
      <c r="EB549" s="8"/>
      <c r="EC549" s="8"/>
      <c r="ED549" s="8"/>
    </row>
    <row r="550" spans="2:134" x14ac:dyDescent="0.2"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  <c r="CW550" s="8"/>
      <c r="CX550" s="8"/>
      <c r="CY550" s="8"/>
      <c r="CZ550" s="8"/>
      <c r="DA550" s="8"/>
      <c r="DB550" s="8"/>
      <c r="DC550" s="8"/>
      <c r="DD550" s="8"/>
      <c r="DE550" s="8"/>
      <c r="DF550" s="8"/>
      <c r="DG550" s="8"/>
      <c r="DH550" s="8"/>
      <c r="DI550" s="8"/>
      <c r="DJ550" s="8"/>
      <c r="DK550" s="8"/>
      <c r="DL550" s="8"/>
      <c r="DM550" s="8"/>
      <c r="DN550" s="8"/>
      <c r="DO550" s="8"/>
      <c r="DP550" s="8"/>
      <c r="DQ550" s="8"/>
      <c r="DR550" s="8"/>
      <c r="DS550" s="8"/>
      <c r="DT550" s="8"/>
      <c r="DU550" s="8"/>
      <c r="DV550" s="8"/>
      <c r="DW550" s="8"/>
      <c r="DX550" s="8"/>
      <c r="DY550" s="8"/>
      <c r="DZ550" s="8"/>
      <c r="EA550" s="8"/>
      <c r="EB550" s="8"/>
      <c r="EC550" s="8"/>
      <c r="ED550" s="8"/>
    </row>
    <row r="551" spans="2:134" x14ac:dyDescent="0.2"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  <c r="CW551" s="8"/>
      <c r="CX551" s="8"/>
      <c r="CY551" s="8"/>
      <c r="CZ551" s="8"/>
      <c r="DA551" s="8"/>
      <c r="DB551" s="8"/>
      <c r="DC551" s="8"/>
      <c r="DD551" s="8"/>
      <c r="DE551" s="8"/>
      <c r="DF551" s="8"/>
      <c r="DG551" s="8"/>
      <c r="DH551" s="8"/>
      <c r="DI551" s="8"/>
      <c r="DJ551" s="8"/>
      <c r="DK551" s="8"/>
      <c r="DL551" s="8"/>
      <c r="DM551" s="8"/>
      <c r="DN551" s="8"/>
      <c r="DO551" s="8"/>
      <c r="DP551" s="8"/>
      <c r="DQ551" s="8"/>
      <c r="DR551" s="8"/>
      <c r="DS551" s="8"/>
      <c r="DT551" s="8"/>
      <c r="DU551" s="8"/>
      <c r="DV551" s="8"/>
      <c r="DW551" s="8"/>
      <c r="DX551" s="8"/>
      <c r="DY551" s="8"/>
      <c r="DZ551" s="8"/>
      <c r="EA551" s="8"/>
      <c r="EB551" s="8"/>
      <c r="EC551" s="8"/>
      <c r="ED551" s="8"/>
    </row>
    <row r="552" spans="2:134" x14ac:dyDescent="0.2"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8"/>
      <c r="DG552" s="8"/>
      <c r="DH552" s="8"/>
      <c r="DI552" s="8"/>
      <c r="DJ552" s="8"/>
      <c r="DK552" s="8"/>
      <c r="DL552" s="8"/>
      <c r="DM552" s="8"/>
      <c r="DN552" s="8"/>
      <c r="DO552" s="8"/>
      <c r="DP552" s="8"/>
      <c r="DQ552" s="8"/>
      <c r="DR552" s="8"/>
      <c r="DS552" s="8"/>
      <c r="DT552" s="8"/>
      <c r="DU552" s="8"/>
      <c r="DV552" s="8"/>
      <c r="DW552" s="8"/>
      <c r="DX552" s="8"/>
      <c r="DY552" s="8"/>
      <c r="DZ552" s="8"/>
      <c r="EA552" s="8"/>
      <c r="EB552" s="8"/>
      <c r="EC552" s="8"/>
      <c r="ED552" s="8"/>
    </row>
    <row r="553" spans="2:134" x14ac:dyDescent="0.2"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  <c r="CW553" s="8"/>
      <c r="CX553" s="8"/>
      <c r="CY553" s="8"/>
      <c r="CZ553" s="8"/>
      <c r="DA553" s="8"/>
      <c r="DB553" s="8"/>
      <c r="DC553" s="8"/>
      <c r="DD553" s="8"/>
      <c r="DE553" s="8"/>
      <c r="DF553" s="8"/>
      <c r="DG553" s="8"/>
      <c r="DH553" s="8"/>
      <c r="DI553" s="8"/>
      <c r="DJ553" s="8"/>
      <c r="DK553" s="8"/>
      <c r="DL553" s="8"/>
      <c r="DM553" s="8"/>
      <c r="DN553" s="8"/>
      <c r="DO553" s="8"/>
      <c r="DP553" s="8"/>
      <c r="DQ553" s="8"/>
      <c r="DR553" s="8"/>
      <c r="DS553" s="8"/>
      <c r="DT553" s="8"/>
      <c r="DU553" s="8"/>
      <c r="DV553" s="8"/>
      <c r="DW553" s="8"/>
      <c r="DX553" s="8"/>
      <c r="DY553" s="8"/>
      <c r="DZ553" s="8"/>
      <c r="EA553" s="8"/>
      <c r="EB553" s="8"/>
      <c r="EC553" s="8"/>
      <c r="ED553" s="8"/>
    </row>
    <row r="554" spans="2:134" x14ac:dyDescent="0.2"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  <c r="CW554" s="8"/>
      <c r="CX554" s="8"/>
      <c r="CY554" s="8"/>
      <c r="CZ554" s="8"/>
      <c r="DA554" s="8"/>
      <c r="DB554" s="8"/>
      <c r="DC554" s="8"/>
      <c r="DD554" s="8"/>
      <c r="DE554" s="8"/>
      <c r="DF554" s="8"/>
      <c r="DG554" s="8"/>
      <c r="DH554" s="8"/>
      <c r="DI554" s="8"/>
      <c r="DJ554" s="8"/>
      <c r="DK554" s="8"/>
      <c r="DL554" s="8"/>
      <c r="DM554" s="8"/>
      <c r="DN554" s="8"/>
      <c r="DO554" s="8"/>
      <c r="DP554" s="8"/>
      <c r="DQ554" s="8"/>
      <c r="DR554" s="8"/>
      <c r="DS554" s="8"/>
      <c r="DT554" s="8"/>
      <c r="DU554" s="8"/>
      <c r="DV554" s="8"/>
      <c r="DW554" s="8"/>
      <c r="DX554" s="8"/>
      <c r="DY554" s="8"/>
      <c r="DZ554" s="8"/>
      <c r="EA554" s="8"/>
      <c r="EB554" s="8"/>
      <c r="EC554" s="8"/>
      <c r="ED554" s="8"/>
    </row>
    <row r="555" spans="2:134" x14ac:dyDescent="0.2"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8"/>
      <c r="DG555" s="8"/>
      <c r="DH555" s="8"/>
      <c r="DI555" s="8"/>
      <c r="DJ555" s="8"/>
      <c r="DK555" s="8"/>
      <c r="DL555" s="8"/>
      <c r="DM555" s="8"/>
      <c r="DN555" s="8"/>
      <c r="DO555" s="8"/>
      <c r="DP555" s="8"/>
      <c r="DQ555" s="8"/>
      <c r="DR555" s="8"/>
      <c r="DS555" s="8"/>
      <c r="DT555" s="8"/>
      <c r="DU555" s="8"/>
      <c r="DV555" s="8"/>
      <c r="DW555" s="8"/>
      <c r="DX555" s="8"/>
      <c r="DY555" s="8"/>
      <c r="DZ555" s="8"/>
      <c r="EA555" s="8"/>
      <c r="EB555" s="8"/>
      <c r="EC555" s="8"/>
      <c r="ED555" s="8"/>
    </row>
    <row r="556" spans="2:134" x14ac:dyDescent="0.2"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  <c r="CW556" s="8"/>
      <c r="CX556" s="8"/>
      <c r="CY556" s="8"/>
      <c r="CZ556" s="8"/>
      <c r="DA556" s="8"/>
      <c r="DB556" s="8"/>
      <c r="DC556" s="8"/>
      <c r="DD556" s="8"/>
      <c r="DE556" s="8"/>
      <c r="DF556" s="8"/>
      <c r="DG556" s="8"/>
      <c r="DH556" s="8"/>
      <c r="DI556" s="8"/>
      <c r="DJ556" s="8"/>
      <c r="DK556" s="8"/>
      <c r="DL556" s="8"/>
      <c r="DM556" s="8"/>
      <c r="DN556" s="8"/>
      <c r="DO556" s="8"/>
      <c r="DP556" s="8"/>
      <c r="DQ556" s="8"/>
      <c r="DR556" s="8"/>
      <c r="DS556" s="8"/>
      <c r="DT556" s="8"/>
      <c r="DU556" s="8"/>
      <c r="DV556" s="8"/>
      <c r="DW556" s="8"/>
      <c r="DX556" s="8"/>
      <c r="DY556" s="8"/>
      <c r="DZ556" s="8"/>
      <c r="EA556" s="8"/>
      <c r="EB556" s="8"/>
      <c r="EC556" s="8"/>
      <c r="ED556" s="8"/>
    </row>
    <row r="557" spans="2:134" x14ac:dyDescent="0.2"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8"/>
      <c r="CU557" s="8"/>
      <c r="CV557" s="8"/>
      <c r="CW557" s="8"/>
      <c r="CX557" s="8"/>
      <c r="CY557" s="8"/>
      <c r="CZ557" s="8"/>
      <c r="DA557" s="8"/>
      <c r="DB557" s="8"/>
      <c r="DC557" s="8"/>
      <c r="DD557" s="8"/>
      <c r="DE557" s="8"/>
      <c r="DF557" s="8"/>
      <c r="DG557" s="8"/>
      <c r="DH557" s="8"/>
      <c r="DI557" s="8"/>
      <c r="DJ557" s="8"/>
      <c r="DK557" s="8"/>
      <c r="DL557" s="8"/>
      <c r="DM557" s="8"/>
      <c r="DN557" s="8"/>
      <c r="DO557" s="8"/>
      <c r="DP557" s="8"/>
      <c r="DQ557" s="8"/>
      <c r="DR557" s="8"/>
      <c r="DS557" s="8"/>
      <c r="DT557" s="8"/>
      <c r="DU557" s="8"/>
      <c r="DV557" s="8"/>
      <c r="DW557" s="8"/>
      <c r="DX557" s="8"/>
      <c r="DY557" s="8"/>
      <c r="DZ557" s="8"/>
      <c r="EA557" s="8"/>
      <c r="EB557" s="8"/>
      <c r="EC557" s="8"/>
      <c r="ED557" s="8"/>
    </row>
    <row r="558" spans="2:134" x14ac:dyDescent="0.2"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8"/>
      <c r="CU558" s="8"/>
      <c r="CV558" s="8"/>
      <c r="CW558" s="8"/>
      <c r="CX558" s="8"/>
      <c r="CY558" s="8"/>
      <c r="CZ558" s="8"/>
      <c r="DA558" s="8"/>
      <c r="DB558" s="8"/>
      <c r="DC558" s="8"/>
      <c r="DD558" s="8"/>
      <c r="DE558" s="8"/>
      <c r="DF558" s="8"/>
      <c r="DG558" s="8"/>
      <c r="DH558" s="8"/>
      <c r="DI558" s="8"/>
      <c r="DJ558" s="8"/>
      <c r="DK558" s="8"/>
      <c r="DL558" s="8"/>
      <c r="DM558" s="8"/>
      <c r="DN558" s="8"/>
      <c r="DO558" s="8"/>
      <c r="DP558" s="8"/>
      <c r="DQ558" s="8"/>
      <c r="DR558" s="8"/>
      <c r="DS558" s="8"/>
      <c r="DT558" s="8"/>
      <c r="DU558" s="8"/>
      <c r="DV558" s="8"/>
      <c r="DW558" s="8"/>
      <c r="DX558" s="8"/>
      <c r="DY558" s="8"/>
      <c r="DZ558" s="8"/>
      <c r="EA558" s="8"/>
      <c r="EB558" s="8"/>
      <c r="EC558" s="8"/>
      <c r="ED558" s="8"/>
    </row>
    <row r="559" spans="2:134" x14ac:dyDescent="0.2"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/>
      <c r="CT559" s="8"/>
      <c r="CU559" s="8"/>
      <c r="CV559" s="8"/>
      <c r="CW559" s="8"/>
      <c r="CX559" s="8"/>
      <c r="CY559" s="8"/>
      <c r="CZ559" s="8"/>
      <c r="DA559" s="8"/>
      <c r="DB559" s="8"/>
      <c r="DC559" s="8"/>
      <c r="DD559" s="8"/>
      <c r="DE559" s="8"/>
      <c r="DF559" s="8"/>
      <c r="DG559" s="8"/>
      <c r="DH559" s="8"/>
      <c r="DI559" s="8"/>
      <c r="DJ559" s="8"/>
      <c r="DK559" s="8"/>
      <c r="DL559" s="8"/>
      <c r="DM559" s="8"/>
      <c r="DN559" s="8"/>
      <c r="DO559" s="8"/>
      <c r="DP559" s="8"/>
      <c r="DQ559" s="8"/>
      <c r="DR559" s="8"/>
      <c r="DS559" s="8"/>
      <c r="DT559" s="8"/>
      <c r="DU559" s="8"/>
      <c r="DV559" s="8"/>
      <c r="DW559" s="8"/>
      <c r="DX559" s="8"/>
      <c r="DY559" s="8"/>
      <c r="DZ559" s="8"/>
      <c r="EA559" s="8"/>
      <c r="EB559" s="8"/>
      <c r="EC559" s="8"/>
      <c r="ED559" s="8"/>
    </row>
    <row r="560" spans="2:134" x14ac:dyDescent="0.2"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8"/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8"/>
      <c r="DG560" s="8"/>
      <c r="DH560" s="8"/>
      <c r="DI560" s="8"/>
      <c r="DJ560" s="8"/>
      <c r="DK560" s="8"/>
      <c r="DL560" s="8"/>
      <c r="DM560" s="8"/>
      <c r="DN560" s="8"/>
      <c r="DO560" s="8"/>
      <c r="DP560" s="8"/>
      <c r="DQ560" s="8"/>
      <c r="DR560" s="8"/>
      <c r="DS560" s="8"/>
      <c r="DT560" s="8"/>
      <c r="DU560" s="8"/>
      <c r="DV560" s="8"/>
      <c r="DW560" s="8"/>
      <c r="DX560" s="8"/>
      <c r="DY560" s="8"/>
      <c r="DZ560" s="8"/>
      <c r="EA560" s="8"/>
      <c r="EB560" s="8"/>
      <c r="EC560" s="8"/>
      <c r="ED560" s="8"/>
    </row>
    <row r="561" spans="36:134" x14ac:dyDescent="0.2"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/>
      <c r="CT561" s="8"/>
      <c r="CU561" s="8"/>
      <c r="CV561" s="8"/>
      <c r="CW561" s="8"/>
      <c r="CX561" s="8"/>
      <c r="CY561" s="8"/>
      <c r="CZ561" s="8"/>
      <c r="DA561" s="8"/>
      <c r="DB561" s="8"/>
      <c r="DC561" s="8"/>
      <c r="DD561" s="8"/>
      <c r="DE561" s="8"/>
      <c r="DF561" s="8"/>
      <c r="DG561" s="8"/>
      <c r="DH561" s="8"/>
      <c r="DI561" s="8"/>
      <c r="DJ561" s="8"/>
      <c r="DK561" s="8"/>
      <c r="DL561" s="8"/>
      <c r="DM561" s="8"/>
      <c r="DN561" s="8"/>
      <c r="DO561" s="8"/>
      <c r="DP561" s="8"/>
      <c r="DQ561" s="8"/>
      <c r="DR561" s="8"/>
      <c r="DS561" s="8"/>
      <c r="DT561" s="8"/>
      <c r="DU561" s="8"/>
      <c r="DV561" s="8"/>
      <c r="DW561" s="8"/>
      <c r="DX561" s="8"/>
      <c r="DY561" s="8"/>
      <c r="DZ561" s="8"/>
      <c r="EA561" s="8"/>
      <c r="EB561" s="8"/>
      <c r="EC561" s="8"/>
      <c r="ED561" s="8"/>
    </row>
    <row r="562" spans="36:134" x14ac:dyDescent="0.2"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/>
      <c r="CT562" s="8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8"/>
      <c r="DG562" s="8"/>
      <c r="DH562" s="8"/>
      <c r="DI562" s="8"/>
      <c r="DJ562" s="8"/>
      <c r="DK562" s="8"/>
      <c r="DL562" s="8"/>
      <c r="DM562" s="8"/>
      <c r="DN562" s="8"/>
      <c r="DO562" s="8"/>
      <c r="DP562" s="8"/>
      <c r="DQ562" s="8"/>
      <c r="DR562" s="8"/>
      <c r="DS562" s="8"/>
      <c r="DT562" s="8"/>
      <c r="DU562" s="8"/>
      <c r="DV562" s="8"/>
      <c r="DW562" s="8"/>
      <c r="DX562" s="8"/>
      <c r="DY562" s="8"/>
      <c r="DZ562" s="8"/>
      <c r="EA562" s="8"/>
      <c r="EB562" s="8"/>
      <c r="EC562" s="8"/>
      <c r="ED562" s="8"/>
    </row>
    <row r="563" spans="36:134" x14ac:dyDescent="0.2"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8"/>
      <c r="DG563" s="8"/>
      <c r="DH563" s="8"/>
      <c r="DI563" s="8"/>
      <c r="DJ563" s="8"/>
      <c r="DK563" s="8"/>
      <c r="DL563" s="8"/>
      <c r="DM563" s="8"/>
      <c r="DN563" s="8"/>
      <c r="DO563" s="8"/>
      <c r="DP563" s="8"/>
      <c r="DQ563" s="8"/>
      <c r="DR563" s="8"/>
      <c r="DS563" s="8"/>
      <c r="DT563" s="8"/>
      <c r="DU563" s="8"/>
      <c r="DV563" s="8"/>
      <c r="DW563" s="8"/>
      <c r="DX563" s="8"/>
      <c r="DY563" s="8"/>
      <c r="DZ563" s="8"/>
      <c r="EA563" s="8"/>
      <c r="EB563" s="8"/>
      <c r="EC563" s="8"/>
      <c r="ED563" s="8"/>
    </row>
    <row r="564" spans="36:134" x14ac:dyDescent="0.2"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  <c r="DH564" s="8"/>
      <c r="DI564" s="8"/>
      <c r="DJ564" s="8"/>
      <c r="DK564" s="8"/>
      <c r="DL564" s="8"/>
      <c r="DM564" s="8"/>
      <c r="DN564" s="8"/>
      <c r="DO564" s="8"/>
      <c r="DP564" s="8"/>
      <c r="DQ564" s="8"/>
      <c r="DR564" s="8"/>
      <c r="DS564" s="8"/>
      <c r="DT564" s="8"/>
      <c r="DU564" s="8"/>
      <c r="DV564" s="8"/>
      <c r="DW564" s="8"/>
      <c r="DX564" s="8"/>
      <c r="DY564" s="8"/>
      <c r="DZ564" s="8"/>
      <c r="EA564" s="8"/>
      <c r="EB564" s="8"/>
      <c r="EC564" s="8"/>
      <c r="ED564" s="8"/>
    </row>
    <row r="565" spans="36:134" x14ac:dyDescent="0.2"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/>
      <c r="CT565" s="8"/>
      <c r="CU565" s="8"/>
      <c r="CV565" s="8"/>
      <c r="CW565" s="8"/>
      <c r="CX565" s="8"/>
      <c r="CY565" s="8"/>
      <c r="CZ565" s="8"/>
      <c r="DA565" s="8"/>
      <c r="DB565" s="8"/>
      <c r="DC565" s="8"/>
      <c r="DD565" s="8"/>
      <c r="DE565" s="8"/>
      <c r="DF565" s="8"/>
      <c r="DG565" s="8"/>
      <c r="DH565" s="8"/>
      <c r="DI565" s="8"/>
      <c r="DJ565" s="8"/>
      <c r="DK565" s="8"/>
      <c r="DL565" s="8"/>
      <c r="DM565" s="8"/>
      <c r="DN565" s="8"/>
      <c r="DO565" s="8"/>
      <c r="DP565" s="8"/>
      <c r="DQ565" s="8"/>
      <c r="DR565" s="8"/>
      <c r="DS565" s="8"/>
      <c r="DT565" s="8"/>
      <c r="DU565" s="8"/>
      <c r="DV565" s="8"/>
      <c r="DW565" s="8"/>
      <c r="DX565" s="8"/>
      <c r="DY565" s="8"/>
      <c r="DZ565" s="8"/>
      <c r="EA565" s="8"/>
      <c r="EB565" s="8"/>
      <c r="EC565" s="8"/>
      <c r="ED565" s="8"/>
    </row>
    <row r="566" spans="36:134" x14ac:dyDescent="0.2"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8"/>
      <c r="CT566" s="8"/>
      <c r="CU566" s="8"/>
      <c r="CV566" s="8"/>
      <c r="CW566" s="8"/>
      <c r="CX566" s="8"/>
      <c r="CY566" s="8"/>
      <c r="CZ566" s="8"/>
      <c r="DA566" s="8"/>
      <c r="DB566" s="8"/>
      <c r="DC566" s="8"/>
      <c r="DD566" s="8"/>
      <c r="DE566" s="8"/>
      <c r="DF566" s="8"/>
      <c r="DG566" s="8"/>
      <c r="DH566" s="8"/>
      <c r="DI566" s="8"/>
      <c r="DJ566" s="8"/>
      <c r="DK566" s="8"/>
      <c r="DL566" s="8"/>
      <c r="DM566" s="8"/>
      <c r="DN566" s="8"/>
      <c r="DO566" s="8"/>
      <c r="DP566" s="8"/>
      <c r="DQ566" s="8"/>
      <c r="DR566" s="8"/>
      <c r="DS566" s="8"/>
      <c r="DT566" s="8"/>
      <c r="DU566" s="8"/>
      <c r="DV566" s="8"/>
      <c r="DW566" s="8"/>
      <c r="DX566" s="8"/>
      <c r="DY566" s="8"/>
      <c r="DZ566" s="8"/>
      <c r="EA566" s="8"/>
      <c r="EB566" s="8"/>
      <c r="EC566" s="8"/>
      <c r="ED566" s="8"/>
    </row>
    <row r="567" spans="36:134" s="1" customFormat="1" x14ac:dyDescent="0.2"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8"/>
      <c r="CU567" s="8"/>
      <c r="CV567" s="8"/>
      <c r="CW567" s="8"/>
      <c r="CX567" s="8"/>
      <c r="CY567" s="8"/>
      <c r="CZ567" s="8"/>
      <c r="DA567" s="8"/>
      <c r="DB567" s="8"/>
      <c r="DC567" s="8"/>
      <c r="DD567" s="8"/>
      <c r="DE567" s="8"/>
      <c r="DF567" s="8"/>
      <c r="DG567" s="8"/>
      <c r="DH567" s="8"/>
      <c r="DI567" s="8"/>
      <c r="DJ567" s="8"/>
      <c r="DK567" s="8"/>
      <c r="DL567" s="8"/>
      <c r="DM567" s="8"/>
      <c r="DN567" s="8"/>
      <c r="DO567" s="8"/>
      <c r="DP567" s="8"/>
      <c r="DQ567" s="8"/>
      <c r="DR567" s="8"/>
      <c r="DS567" s="8"/>
      <c r="DT567" s="8"/>
      <c r="DU567" s="8"/>
      <c r="DV567" s="8"/>
      <c r="DW567" s="8"/>
      <c r="DX567" s="8"/>
      <c r="DY567" s="8"/>
      <c r="DZ567" s="8"/>
      <c r="EA567" s="8"/>
      <c r="EB567" s="8"/>
      <c r="EC567" s="8"/>
      <c r="ED567" s="8"/>
    </row>
    <row r="568" spans="36:134" x14ac:dyDescent="0.2"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8"/>
      <c r="CR568" s="8"/>
      <c r="CS568" s="8"/>
      <c r="CT568" s="8"/>
      <c r="CU568" s="8"/>
      <c r="CV568" s="8"/>
      <c r="CW568" s="8"/>
      <c r="CX568" s="8"/>
      <c r="CY568" s="8"/>
      <c r="CZ568" s="8"/>
      <c r="DA568" s="8"/>
      <c r="DB568" s="8"/>
      <c r="DC568" s="8"/>
      <c r="DD568" s="8"/>
      <c r="DE568" s="8"/>
      <c r="DF568" s="8"/>
      <c r="DG568" s="8"/>
      <c r="DH568" s="8"/>
      <c r="DI568" s="8"/>
      <c r="DJ568" s="8"/>
      <c r="DK568" s="8"/>
      <c r="DL568" s="8"/>
      <c r="DM568" s="8"/>
      <c r="DN568" s="8"/>
      <c r="DO568" s="8"/>
      <c r="DP568" s="8"/>
      <c r="DQ568" s="8"/>
      <c r="DR568" s="8"/>
      <c r="DS568" s="8"/>
      <c r="DT568" s="8"/>
      <c r="DU568" s="8"/>
      <c r="DV568" s="8"/>
      <c r="DW568" s="8"/>
      <c r="DX568" s="8"/>
      <c r="DY568" s="8"/>
      <c r="DZ568" s="8"/>
      <c r="EA568" s="8"/>
      <c r="EB568" s="8"/>
      <c r="EC568" s="8"/>
      <c r="ED568" s="8"/>
    </row>
    <row r="569" spans="36:134" x14ac:dyDescent="0.2"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8"/>
      <c r="CU569" s="8"/>
      <c r="CV569" s="8"/>
      <c r="CW569" s="8"/>
      <c r="CX569" s="8"/>
      <c r="CY569" s="8"/>
      <c r="CZ569" s="8"/>
      <c r="DA569" s="8"/>
      <c r="DB569" s="8"/>
      <c r="DC569" s="8"/>
      <c r="DD569" s="8"/>
      <c r="DE569" s="8"/>
      <c r="DF569" s="8"/>
      <c r="DG569" s="8"/>
      <c r="DH569" s="8"/>
      <c r="DI569" s="8"/>
      <c r="DJ569" s="8"/>
      <c r="DK569" s="8"/>
      <c r="DL569" s="8"/>
      <c r="DM569" s="8"/>
      <c r="DN569" s="8"/>
      <c r="DO569" s="8"/>
      <c r="DP569" s="8"/>
      <c r="DQ569" s="8"/>
      <c r="DR569" s="8"/>
      <c r="DS569" s="8"/>
      <c r="DT569" s="8"/>
      <c r="DU569" s="8"/>
      <c r="DV569" s="8"/>
      <c r="DW569" s="8"/>
      <c r="DX569" s="8"/>
      <c r="DY569" s="8"/>
      <c r="DZ569" s="8"/>
      <c r="EA569" s="8"/>
      <c r="EB569" s="8"/>
      <c r="EC569" s="8"/>
      <c r="ED569" s="8"/>
    </row>
    <row r="570" spans="36:134" x14ac:dyDescent="0.2"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8"/>
      <c r="CT570" s="8"/>
      <c r="CU570" s="8"/>
      <c r="CV570" s="8"/>
      <c r="CW570" s="8"/>
      <c r="CX570" s="8"/>
      <c r="CY570" s="8"/>
      <c r="CZ570" s="8"/>
      <c r="DA570" s="8"/>
      <c r="DB570" s="8"/>
      <c r="DC570" s="8"/>
      <c r="DD570" s="8"/>
      <c r="DE570" s="8"/>
      <c r="DF570" s="8"/>
      <c r="DG570" s="8"/>
      <c r="DH570" s="8"/>
      <c r="DI570" s="8"/>
      <c r="DJ570" s="8"/>
      <c r="DK570" s="8"/>
      <c r="DL570" s="8"/>
      <c r="DM570" s="8"/>
      <c r="DN570" s="8"/>
      <c r="DO570" s="8"/>
      <c r="DP570" s="8"/>
      <c r="DQ570" s="8"/>
      <c r="DR570" s="8"/>
      <c r="DS570" s="8"/>
      <c r="DT570" s="8"/>
      <c r="DU570" s="8"/>
      <c r="DV570" s="8"/>
      <c r="DW570" s="8"/>
      <c r="DX570" s="8"/>
      <c r="DY570" s="8"/>
      <c r="DZ570" s="8"/>
      <c r="EA570" s="8"/>
      <c r="EB570" s="8"/>
      <c r="EC570" s="8"/>
      <c r="ED570" s="8"/>
    </row>
    <row r="571" spans="36:134" s="1" customFormat="1" x14ac:dyDescent="0.2"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  <c r="CW571" s="8"/>
      <c r="CX571" s="8"/>
      <c r="CY571" s="8"/>
      <c r="CZ571" s="8"/>
      <c r="DA571" s="8"/>
      <c r="DB571" s="8"/>
      <c r="DC571" s="8"/>
      <c r="DD571" s="8"/>
      <c r="DE571" s="8"/>
      <c r="DF571" s="8"/>
      <c r="DG571" s="8"/>
      <c r="DH571" s="8"/>
      <c r="DI571" s="8"/>
      <c r="DJ571" s="8"/>
      <c r="DK571" s="8"/>
      <c r="DL571" s="8"/>
      <c r="DM571" s="8"/>
      <c r="DN571" s="8"/>
      <c r="DO571" s="8"/>
      <c r="DP571" s="8"/>
      <c r="DQ571" s="8"/>
      <c r="DR571" s="8"/>
      <c r="DS571" s="8"/>
      <c r="DT571" s="8"/>
      <c r="DU571" s="8"/>
      <c r="DV571" s="8"/>
      <c r="DW571" s="8"/>
      <c r="DX571" s="8"/>
      <c r="DY571" s="8"/>
      <c r="DZ571" s="8"/>
      <c r="EA571" s="8"/>
      <c r="EB571" s="8"/>
      <c r="EC571" s="8"/>
      <c r="ED571" s="8"/>
    </row>
    <row r="572" spans="36:134" x14ac:dyDescent="0.2"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8"/>
      <c r="CU572" s="8"/>
      <c r="CV572" s="8"/>
      <c r="CW572" s="8"/>
      <c r="CX572" s="8"/>
      <c r="CY572" s="8"/>
      <c r="CZ572" s="8"/>
      <c r="DA572" s="8"/>
      <c r="DB572" s="8"/>
      <c r="DC572" s="8"/>
      <c r="DD572" s="8"/>
      <c r="DE572" s="8"/>
      <c r="DF572" s="8"/>
      <c r="DG572" s="8"/>
      <c r="DH572" s="8"/>
      <c r="DI572" s="8"/>
      <c r="DJ572" s="8"/>
      <c r="DK572" s="8"/>
      <c r="DL572" s="8"/>
      <c r="DM572" s="8"/>
      <c r="DN572" s="8"/>
      <c r="DO572" s="8"/>
      <c r="DP572" s="8"/>
      <c r="DQ572" s="8"/>
      <c r="DR572" s="8"/>
      <c r="DS572" s="8"/>
      <c r="DT572" s="8"/>
      <c r="DU572" s="8"/>
      <c r="DV572" s="8"/>
      <c r="DW572" s="8"/>
      <c r="DX572" s="8"/>
      <c r="DY572" s="8"/>
      <c r="DZ572" s="8"/>
      <c r="EA572" s="8"/>
      <c r="EB572" s="8"/>
      <c r="EC572" s="8"/>
      <c r="ED572" s="8"/>
    </row>
    <row r="573" spans="36:134" x14ac:dyDescent="0.2"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8"/>
      <c r="CU573" s="8"/>
      <c r="CV573" s="8"/>
      <c r="CW573" s="8"/>
      <c r="CX573" s="8"/>
      <c r="CY573" s="8"/>
      <c r="CZ573" s="8"/>
      <c r="DA573" s="8"/>
      <c r="DB573" s="8"/>
      <c r="DC573" s="8"/>
      <c r="DD573" s="8"/>
      <c r="DE573" s="8"/>
      <c r="DF573" s="8"/>
      <c r="DG573" s="8"/>
      <c r="DH573" s="8"/>
      <c r="DI573" s="8"/>
      <c r="DJ573" s="8"/>
      <c r="DK573" s="8"/>
      <c r="DL573" s="8"/>
      <c r="DM573" s="8"/>
      <c r="DN573" s="8"/>
      <c r="DO573" s="8"/>
      <c r="DP573" s="8"/>
      <c r="DQ573" s="8"/>
      <c r="DR573" s="8"/>
      <c r="DS573" s="8"/>
      <c r="DT573" s="8"/>
      <c r="DU573" s="8"/>
      <c r="DV573" s="8"/>
      <c r="DW573" s="8"/>
      <c r="DX573" s="8"/>
      <c r="DY573" s="8"/>
      <c r="DZ573" s="8"/>
      <c r="EA573" s="8"/>
      <c r="EB573" s="8"/>
      <c r="EC573" s="8"/>
      <c r="ED573" s="8"/>
    </row>
    <row r="574" spans="36:134" x14ac:dyDescent="0.2"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8"/>
      <c r="CU574" s="8"/>
      <c r="CV574" s="8"/>
      <c r="CW574" s="8"/>
      <c r="CX574" s="8"/>
      <c r="CY574" s="8"/>
      <c r="CZ574" s="8"/>
      <c r="DA574" s="8"/>
      <c r="DB574" s="8"/>
      <c r="DC574" s="8"/>
      <c r="DD574" s="8"/>
      <c r="DE574" s="8"/>
      <c r="DF574" s="8"/>
      <c r="DG574" s="8"/>
      <c r="DH574" s="8"/>
      <c r="DI574" s="8"/>
      <c r="DJ574" s="8"/>
      <c r="DK574" s="8"/>
      <c r="DL574" s="8"/>
      <c r="DM574" s="8"/>
      <c r="DN574" s="8"/>
      <c r="DO574" s="8"/>
      <c r="DP574" s="8"/>
      <c r="DQ574" s="8"/>
      <c r="DR574" s="8"/>
      <c r="DS574" s="8"/>
      <c r="DT574" s="8"/>
      <c r="DU574" s="8"/>
      <c r="DV574" s="8"/>
      <c r="DW574" s="8"/>
      <c r="DX574" s="8"/>
      <c r="DY574" s="8"/>
      <c r="DZ574" s="8"/>
      <c r="EA574" s="8"/>
      <c r="EB574" s="8"/>
      <c r="EC574" s="8"/>
      <c r="ED574" s="8"/>
    </row>
    <row r="575" spans="36:134" x14ac:dyDescent="0.2"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8"/>
      <c r="CU575" s="8"/>
      <c r="CV575" s="8"/>
      <c r="CW575" s="8"/>
      <c r="CX575" s="8"/>
      <c r="CY575" s="8"/>
      <c r="CZ575" s="8"/>
      <c r="DA575" s="8"/>
      <c r="DB575" s="8"/>
      <c r="DC575" s="8"/>
      <c r="DD575" s="8"/>
      <c r="DE575" s="8"/>
      <c r="DF575" s="8"/>
      <c r="DG575" s="8"/>
      <c r="DH575" s="8"/>
      <c r="DI575" s="8"/>
      <c r="DJ575" s="8"/>
      <c r="DK575" s="8"/>
      <c r="DL575" s="8"/>
      <c r="DM575" s="8"/>
      <c r="DN575" s="8"/>
      <c r="DO575" s="8"/>
      <c r="DP575" s="8"/>
      <c r="DQ575" s="8"/>
      <c r="DR575" s="8"/>
      <c r="DS575" s="8"/>
      <c r="DT575" s="8"/>
      <c r="DU575" s="8"/>
      <c r="DV575" s="8"/>
      <c r="DW575" s="8"/>
      <c r="DX575" s="8"/>
      <c r="DY575" s="8"/>
      <c r="DZ575" s="8"/>
      <c r="EA575" s="8"/>
      <c r="EB575" s="8"/>
      <c r="EC575" s="8"/>
      <c r="ED575" s="8"/>
    </row>
    <row r="576" spans="36:134" s="1" customFormat="1" x14ac:dyDescent="0.2"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8"/>
      <c r="CU576" s="8"/>
      <c r="CV576" s="8"/>
      <c r="CW576" s="8"/>
      <c r="CX576" s="8"/>
      <c r="CY576" s="8"/>
      <c r="CZ576" s="8"/>
      <c r="DA576" s="8"/>
      <c r="DB576" s="8"/>
      <c r="DC576" s="8"/>
      <c r="DD576" s="8"/>
      <c r="DE576" s="8"/>
      <c r="DF576" s="8"/>
      <c r="DG576" s="8"/>
      <c r="DH576" s="8"/>
      <c r="DI576" s="8"/>
      <c r="DJ576" s="8"/>
      <c r="DK576" s="8"/>
      <c r="DL576" s="8"/>
      <c r="DM576" s="8"/>
      <c r="DN576" s="8"/>
      <c r="DO576" s="8"/>
      <c r="DP576" s="8"/>
      <c r="DQ576" s="8"/>
      <c r="DR576" s="8"/>
      <c r="DS576" s="8"/>
      <c r="DT576" s="8"/>
      <c r="DU576" s="8"/>
      <c r="DV576" s="8"/>
      <c r="DW576" s="8"/>
      <c r="DX576" s="8"/>
      <c r="DY576" s="8"/>
      <c r="DZ576" s="8"/>
      <c r="EA576" s="8"/>
      <c r="EB576" s="8"/>
      <c r="EC576" s="8"/>
      <c r="ED576" s="8"/>
    </row>
    <row r="577" spans="36:134" x14ac:dyDescent="0.2"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8"/>
      <c r="CU577" s="8"/>
      <c r="CV577" s="8"/>
      <c r="CW577" s="8"/>
      <c r="CX577" s="8"/>
      <c r="CY577" s="8"/>
      <c r="CZ577" s="8"/>
      <c r="DA577" s="8"/>
      <c r="DB577" s="8"/>
      <c r="DC577" s="8"/>
      <c r="DD577" s="8"/>
      <c r="DE577" s="8"/>
      <c r="DF577" s="8"/>
      <c r="DG577" s="8"/>
      <c r="DH577" s="8"/>
      <c r="DI577" s="8"/>
      <c r="DJ577" s="8"/>
      <c r="DK577" s="8"/>
      <c r="DL577" s="8"/>
      <c r="DM577" s="8"/>
      <c r="DN577" s="8"/>
      <c r="DO577" s="8"/>
      <c r="DP577" s="8"/>
      <c r="DQ577" s="8"/>
      <c r="DR577" s="8"/>
      <c r="DS577" s="8"/>
      <c r="DT577" s="8"/>
      <c r="DU577" s="8"/>
      <c r="DV577" s="8"/>
      <c r="DW577" s="8"/>
      <c r="DX577" s="8"/>
      <c r="DY577" s="8"/>
      <c r="DZ577" s="8"/>
      <c r="EA577" s="8"/>
      <c r="EB577" s="8"/>
      <c r="EC577" s="8"/>
      <c r="ED577" s="8"/>
    </row>
    <row r="578" spans="36:134" s="1" customFormat="1" x14ac:dyDescent="0.2"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8"/>
      <c r="CU578" s="8"/>
      <c r="CV578" s="8"/>
      <c r="CW578" s="8"/>
      <c r="CX578" s="8"/>
      <c r="CY578" s="8"/>
      <c r="CZ578" s="8"/>
      <c r="DA578" s="8"/>
      <c r="DB578" s="8"/>
      <c r="DC578" s="8"/>
      <c r="DD578" s="8"/>
      <c r="DE578" s="8"/>
      <c r="DF578" s="8"/>
      <c r="DG578" s="8"/>
      <c r="DH578" s="8"/>
      <c r="DI578" s="8"/>
      <c r="DJ578" s="8"/>
      <c r="DK578" s="8"/>
      <c r="DL578" s="8"/>
      <c r="DM578" s="8"/>
      <c r="DN578" s="8"/>
      <c r="DO578" s="8"/>
      <c r="DP578" s="8"/>
      <c r="DQ578" s="8"/>
      <c r="DR578" s="8"/>
      <c r="DS578" s="8"/>
      <c r="DT578" s="8"/>
      <c r="DU578" s="8"/>
      <c r="DV578" s="8"/>
      <c r="DW578" s="8"/>
      <c r="DX578" s="8"/>
      <c r="DY578" s="8"/>
      <c r="DZ578" s="8"/>
      <c r="EA578" s="8"/>
      <c r="EB578" s="8"/>
      <c r="EC578" s="8"/>
      <c r="ED578" s="8"/>
    </row>
    <row r="579" spans="36:134" x14ac:dyDescent="0.2"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8"/>
      <c r="CS579" s="8"/>
      <c r="CT579" s="8"/>
      <c r="CU579" s="8"/>
      <c r="CV579" s="8"/>
      <c r="CW579" s="8"/>
      <c r="CX579" s="8"/>
      <c r="CY579" s="8"/>
      <c r="CZ579" s="8"/>
      <c r="DA579" s="8"/>
      <c r="DB579" s="8"/>
      <c r="DC579" s="8"/>
      <c r="DD579" s="8"/>
      <c r="DE579" s="8"/>
      <c r="DF579" s="8"/>
      <c r="DG579" s="8"/>
      <c r="DH579" s="8"/>
      <c r="DI579" s="8"/>
      <c r="DJ579" s="8"/>
      <c r="DK579" s="8"/>
      <c r="DL579" s="8"/>
      <c r="DM579" s="8"/>
      <c r="DN579" s="8"/>
      <c r="DO579" s="8"/>
      <c r="DP579" s="8"/>
      <c r="DQ579" s="8"/>
      <c r="DR579" s="8"/>
      <c r="DS579" s="8"/>
      <c r="DT579" s="8"/>
      <c r="DU579" s="8"/>
      <c r="DV579" s="8"/>
      <c r="DW579" s="8"/>
      <c r="DX579" s="8"/>
      <c r="DY579" s="8"/>
      <c r="DZ579" s="8"/>
      <c r="EA579" s="8"/>
      <c r="EB579" s="8"/>
      <c r="EC579" s="8"/>
      <c r="ED579" s="8"/>
    </row>
    <row r="580" spans="36:134" x14ac:dyDescent="0.2"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8"/>
      <c r="DG580" s="8"/>
      <c r="DH580" s="8"/>
      <c r="DI580" s="8"/>
      <c r="DJ580" s="8"/>
      <c r="DK580" s="8"/>
      <c r="DL580" s="8"/>
      <c r="DM580" s="8"/>
      <c r="DN580" s="8"/>
      <c r="DO580" s="8"/>
      <c r="DP580" s="8"/>
      <c r="DQ580" s="8"/>
      <c r="DR580" s="8"/>
      <c r="DS580" s="8"/>
      <c r="DT580" s="8"/>
      <c r="DU580" s="8"/>
      <c r="DV580" s="8"/>
      <c r="DW580" s="8"/>
      <c r="DX580" s="8"/>
      <c r="DY580" s="8"/>
      <c r="DZ580" s="8"/>
      <c r="EA580" s="8"/>
      <c r="EB580" s="8"/>
      <c r="EC580" s="8"/>
      <c r="ED580" s="8"/>
    </row>
    <row r="581" spans="36:134" x14ac:dyDescent="0.2"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8"/>
      <c r="DG581" s="8"/>
      <c r="DH581" s="8"/>
      <c r="DI581" s="8"/>
      <c r="DJ581" s="8"/>
      <c r="DK581" s="8"/>
      <c r="DL581" s="8"/>
      <c r="DM581" s="8"/>
      <c r="DN581" s="8"/>
      <c r="DO581" s="8"/>
      <c r="DP581" s="8"/>
      <c r="DQ581" s="8"/>
      <c r="DR581" s="8"/>
      <c r="DS581" s="8"/>
      <c r="DT581" s="8"/>
      <c r="DU581" s="8"/>
      <c r="DV581" s="8"/>
      <c r="DW581" s="8"/>
      <c r="DX581" s="8"/>
      <c r="DY581" s="8"/>
      <c r="DZ581" s="8"/>
      <c r="EA581" s="8"/>
      <c r="EB581" s="8"/>
      <c r="EC581" s="8"/>
      <c r="ED581" s="8"/>
    </row>
    <row r="582" spans="36:134" x14ac:dyDescent="0.2"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8"/>
      <c r="CU582" s="8"/>
      <c r="CV582" s="8"/>
      <c r="CW582" s="8"/>
      <c r="CX582" s="8"/>
      <c r="CY582" s="8"/>
      <c r="CZ582" s="8"/>
      <c r="DA582" s="8"/>
      <c r="DB582" s="8"/>
      <c r="DC582" s="8"/>
      <c r="DD582" s="8"/>
      <c r="DE582" s="8"/>
      <c r="DF582" s="8"/>
      <c r="DG582" s="8"/>
      <c r="DH582" s="8"/>
      <c r="DI582" s="8"/>
      <c r="DJ582" s="8"/>
      <c r="DK582" s="8"/>
      <c r="DL582" s="8"/>
      <c r="DM582" s="8"/>
      <c r="DN582" s="8"/>
      <c r="DO582" s="8"/>
      <c r="DP582" s="8"/>
      <c r="DQ582" s="8"/>
      <c r="DR582" s="8"/>
      <c r="DS582" s="8"/>
      <c r="DT582" s="8"/>
      <c r="DU582" s="8"/>
      <c r="DV582" s="8"/>
      <c r="DW582" s="8"/>
      <c r="DX582" s="8"/>
      <c r="DY582" s="8"/>
      <c r="DZ582" s="8"/>
      <c r="EA582" s="8"/>
      <c r="EB582" s="8"/>
      <c r="EC582" s="8"/>
      <c r="ED582" s="8"/>
    </row>
    <row r="583" spans="36:134" x14ac:dyDescent="0.2"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8"/>
      <c r="CU583" s="8"/>
      <c r="CV583" s="8"/>
      <c r="CW583" s="8"/>
      <c r="CX583" s="8"/>
      <c r="CY583" s="8"/>
      <c r="CZ583" s="8"/>
      <c r="DA583" s="8"/>
      <c r="DB583" s="8"/>
      <c r="DC583" s="8"/>
      <c r="DD583" s="8"/>
      <c r="DE583" s="8"/>
      <c r="DF583" s="8"/>
      <c r="DG583" s="8"/>
      <c r="DH583" s="8"/>
      <c r="DI583" s="8"/>
      <c r="DJ583" s="8"/>
      <c r="DK583" s="8"/>
      <c r="DL583" s="8"/>
      <c r="DM583" s="8"/>
      <c r="DN583" s="8"/>
      <c r="DO583" s="8"/>
      <c r="DP583" s="8"/>
      <c r="DQ583" s="8"/>
      <c r="DR583" s="8"/>
      <c r="DS583" s="8"/>
      <c r="DT583" s="8"/>
      <c r="DU583" s="8"/>
      <c r="DV583" s="8"/>
      <c r="DW583" s="8"/>
      <c r="DX583" s="8"/>
      <c r="DY583" s="8"/>
      <c r="DZ583" s="8"/>
      <c r="EA583" s="8"/>
      <c r="EB583" s="8"/>
      <c r="EC583" s="8"/>
      <c r="ED583" s="8"/>
    </row>
    <row r="584" spans="36:134" x14ac:dyDescent="0.2"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/>
      <c r="CT584" s="8"/>
      <c r="CU584" s="8"/>
      <c r="CV584" s="8"/>
      <c r="CW584" s="8"/>
      <c r="CX584" s="8"/>
      <c r="CY584" s="8"/>
      <c r="CZ584" s="8"/>
      <c r="DA584" s="8"/>
      <c r="DB584" s="8"/>
      <c r="DC584" s="8"/>
      <c r="DD584" s="8"/>
      <c r="DE584" s="8"/>
      <c r="DF584" s="8"/>
      <c r="DG584" s="8"/>
      <c r="DH584" s="8"/>
      <c r="DI584" s="8"/>
      <c r="DJ584" s="8"/>
      <c r="DK584" s="8"/>
      <c r="DL584" s="8"/>
      <c r="DM584" s="8"/>
      <c r="DN584" s="8"/>
      <c r="DO584" s="8"/>
      <c r="DP584" s="8"/>
      <c r="DQ584" s="8"/>
      <c r="DR584" s="8"/>
      <c r="DS584" s="8"/>
      <c r="DT584" s="8"/>
      <c r="DU584" s="8"/>
      <c r="DV584" s="8"/>
      <c r="DW584" s="8"/>
      <c r="DX584" s="8"/>
      <c r="DY584" s="8"/>
      <c r="DZ584" s="8"/>
      <c r="EA584" s="8"/>
      <c r="EB584" s="8"/>
      <c r="EC584" s="8"/>
      <c r="ED584" s="8"/>
    </row>
    <row r="585" spans="36:134" x14ac:dyDescent="0.2"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8"/>
      <c r="DG585" s="8"/>
      <c r="DH585" s="8"/>
      <c r="DI585" s="8"/>
      <c r="DJ585" s="8"/>
      <c r="DK585" s="8"/>
      <c r="DL585" s="8"/>
      <c r="DM585" s="8"/>
      <c r="DN585" s="8"/>
      <c r="DO585" s="8"/>
      <c r="DP585" s="8"/>
      <c r="DQ585" s="8"/>
      <c r="DR585" s="8"/>
      <c r="DS585" s="8"/>
      <c r="DT585" s="8"/>
      <c r="DU585" s="8"/>
      <c r="DV585" s="8"/>
      <c r="DW585" s="8"/>
      <c r="DX585" s="8"/>
      <c r="DY585" s="8"/>
      <c r="DZ585" s="8"/>
      <c r="EA585" s="8"/>
      <c r="EB585" s="8"/>
      <c r="EC585" s="8"/>
      <c r="ED585" s="8"/>
    </row>
    <row r="586" spans="36:134" x14ac:dyDescent="0.2"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8"/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8"/>
      <c r="DG586" s="8"/>
      <c r="DH586" s="8"/>
      <c r="DI586" s="8"/>
      <c r="DJ586" s="8"/>
      <c r="DK586" s="8"/>
      <c r="DL586" s="8"/>
      <c r="DM586" s="8"/>
      <c r="DN586" s="8"/>
      <c r="DO586" s="8"/>
      <c r="DP586" s="8"/>
      <c r="DQ586" s="8"/>
      <c r="DR586" s="8"/>
      <c r="DS586" s="8"/>
      <c r="DT586" s="8"/>
      <c r="DU586" s="8"/>
      <c r="DV586" s="8"/>
      <c r="DW586" s="8"/>
      <c r="DX586" s="8"/>
      <c r="DY586" s="8"/>
      <c r="DZ586" s="8"/>
      <c r="EA586" s="8"/>
      <c r="EB586" s="8"/>
      <c r="EC586" s="8"/>
      <c r="ED586" s="8"/>
    </row>
    <row r="587" spans="36:134" s="1" customFormat="1" x14ac:dyDescent="0.2"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8"/>
      <c r="CR587" s="8"/>
      <c r="CS587" s="8"/>
      <c r="CT587" s="8"/>
      <c r="CU587" s="8"/>
      <c r="CV587" s="8"/>
      <c r="CW587" s="8"/>
      <c r="CX587" s="8"/>
      <c r="CY587" s="8"/>
      <c r="CZ587" s="8"/>
      <c r="DA587" s="8"/>
      <c r="DB587" s="8"/>
      <c r="DC587" s="8"/>
      <c r="DD587" s="8"/>
      <c r="DE587" s="8"/>
      <c r="DF587" s="8"/>
      <c r="DG587" s="8"/>
      <c r="DH587" s="8"/>
      <c r="DI587" s="8"/>
      <c r="DJ587" s="8"/>
      <c r="DK587" s="8"/>
      <c r="DL587" s="8"/>
      <c r="DM587" s="8"/>
      <c r="DN587" s="8"/>
      <c r="DO587" s="8"/>
      <c r="DP587" s="8"/>
      <c r="DQ587" s="8"/>
      <c r="DR587" s="8"/>
      <c r="DS587" s="8"/>
      <c r="DT587" s="8"/>
      <c r="DU587" s="8"/>
      <c r="DV587" s="8"/>
      <c r="DW587" s="8"/>
      <c r="DX587" s="8"/>
      <c r="DY587" s="8"/>
      <c r="DZ587" s="8"/>
      <c r="EA587" s="8"/>
      <c r="EB587" s="8"/>
      <c r="EC587" s="8"/>
      <c r="ED587" s="8"/>
    </row>
    <row r="588" spans="36:134" x14ac:dyDescent="0.2"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8"/>
      <c r="CR588" s="8"/>
      <c r="CS588" s="8"/>
      <c r="CT588" s="8"/>
      <c r="CU588" s="8"/>
      <c r="CV588" s="8"/>
      <c r="CW588" s="8"/>
      <c r="CX588" s="8"/>
      <c r="CY588" s="8"/>
      <c r="CZ588" s="8"/>
      <c r="DA588" s="8"/>
      <c r="DB588" s="8"/>
      <c r="DC588" s="8"/>
      <c r="DD588" s="8"/>
      <c r="DE588" s="8"/>
      <c r="DF588" s="8"/>
      <c r="DG588" s="8"/>
      <c r="DH588" s="8"/>
      <c r="DI588" s="8"/>
      <c r="DJ588" s="8"/>
      <c r="DK588" s="8"/>
      <c r="DL588" s="8"/>
      <c r="DM588" s="8"/>
      <c r="DN588" s="8"/>
      <c r="DO588" s="8"/>
      <c r="DP588" s="8"/>
      <c r="DQ588" s="8"/>
      <c r="DR588" s="8"/>
      <c r="DS588" s="8"/>
      <c r="DT588" s="8"/>
      <c r="DU588" s="8"/>
      <c r="DV588" s="8"/>
      <c r="DW588" s="8"/>
      <c r="DX588" s="8"/>
      <c r="DY588" s="8"/>
      <c r="DZ588" s="8"/>
      <c r="EA588" s="8"/>
      <c r="EB588" s="8"/>
      <c r="EC588" s="8"/>
      <c r="ED588" s="8"/>
    </row>
    <row r="589" spans="36:134" x14ac:dyDescent="0.2"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8"/>
      <c r="CR589" s="8"/>
      <c r="CS589" s="8"/>
      <c r="CT589" s="8"/>
      <c r="CU589" s="8"/>
      <c r="CV589" s="8"/>
      <c r="CW589" s="8"/>
      <c r="CX589" s="8"/>
      <c r="CY589" s="8"/>
      <c r="CZ589" s="8"/>
      <c r="DA589" s="8"/>
      <c r="DB589" s="8"/>
      <c r="DC589" s="8"/>
      <c r="DD589" s="8"/>
      <c r="DE589" s="8"/>
      <c r="DF589" s="8"/>
      <c r="DG589" s="8"/>
      <c r="DH589" s="8"/>
      <c r="DI589" s="8"/>
      <c r="DJ589" s="8"/>
      <c r="DK589" s="8"/>
      <c r="DL589" s="8"/>
      <c r="DM589" s="8"/>
      <c r="DN589" s="8"/>
      <c r="DO589" s="8"/>
      <c r="DP589" s="8"/>
      <c r="DQ589" s="8"/>
      <c r="DR589" s="8"/>
      <c r="DS589" s="8"/>
      <c r="DT589" s="8"/>
      <c r="DU589" s="8"/>
      <c r="DV589" s="8"/>
      <c r="DW589" s="8"/>
      <c r="DX589" s="8"/>
      <c r="DY589" s="8"/>
      <c r="DZ589" s="8"/>
      <c r="EA589" s="8"/>
      <c r="EB589" s="8"/>
      <c r="EC589" s="8"/>
      <c r="ED589" s="8"/>
    </row>
    <row r="590" spans="36:134" x14ac:dyDescent="0.2"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  <c r="CL590" s="8"/>
      <c r="CM590" s="8"/>
      <c r="CN590" s="8"/>
      <c r="CO590" s="8"/>
      <c r="CP590" s="8"/>
      <c r="CQ590" s="8"/>
      <c r="CR590" s="8"/>
      <c r="CS590" s="8"/>
      <c r="CT590" s="8"/>
      <c r="CU590" s="8"/>
      <c r="CV590" s="8"/>
      <c r="CW590" s="8"/>
      <c r="CX590" s="8"/>
      <c r="CY590" s="8"/>
      <c r="CZ590" s="8"/>
      <c r="DA590" s="8"/>
      <c r="DB590" s="8"/>
      <c r="DC590" s="8"/>
      <c r="DD590" s="8"/>
      <c r="DE590" s="8"/>
      <c r="DF590" s="8"/>
      <c r="DG590" s="8"/>
      <c r="DH590" s="8"/>
      <c r="DI590" s="8"/>
      <c r="DJ590" s="8"/>
      <c r="DK590" s="8"/>
      <c r="DL590" s="8"/>
      <c r="DM590" s="8"/>
      <c r="DN590" s="8"/>
      <c r="DO590" s="8"/>
      <c r="DP590" s="8"/>
      <c r="DQ590" s="8"/>
      <c r="DR590" s="8"/>
      <c r="DS590" s="8"/>
      <c r="DT590" s="8"/>
      <c r="DU590" s="8"/>
      <c r="DV590" s="8"/>
      <c r="DW590" s="8"/>
      <c r="DX590" s="8"/>
      <c r="DY590" s="8"/>
      <c r="DZ590" s="8"/>
      <c r="EA590" s="8"/>
      <c r="EB590" s="8"/>
      <c r="EC590" s="8"/>
      <c r="ED590" s="8"/>
    </row>
    <row r="591" spans="36:134" x14ac:dyDescent="0.2"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  <c r="CG591" s="8"/>
      <c r="CH591" s="8"/>
      <c r="CI591" s="8"/>
      <c r="CJ591" s="8"/>
      <c r="CK591" s="8"/>
      <c r="CL591" s="8"/>
      <c r="CM591" s="8"/>
      <c r="CN591" s="8"/>
      <c r="CO591" s="8"/>
      <c r="CP591" s="8"/>
      <c r="CQ591" s="8"/>
      <c r="CR591" s="8"/>
      <c r="CS591" s="8"/>
      <c r="CT591" s="8"/>
      <c r="CU591" s="8"/>
      <c r="CV591" s="8"/>
      <c r="CW591" s="8"/>
      <c r="CX591" s="8"/>
      <c r="CY591" s="8"/>
      <c r="CZ591" s="8"/>
      <c r="DA591" s="8"/>
      <c r="DB591" s="8"/>
      <c r="DC591" s="8"/>
      <c r="DD591" s="8"/>
      <c r="DE591" s="8"/>
      <c r="DF591" s="8"/>
      <c r="DG591" s="8"/>
      <c r="DH591" s="8"/>
      <c r="DI591" s="8"/>
      <c r="DJ591" s="8"/>
      <c r="DK591" s="8"/>
      <c r="DL591" s="8"/>
      <c r="DM591" s="8"/>
      <c r="DN591" s="8"/>
      <c r="DO591" s="8"/>
      <c r="DP591" s="8"/>
      <c r="DQ591" s="8"/>
      <c r="DR591" s="8"/>
      <c r="DS591" s="8"/>
      <c r="DT591" s="8"/>
      <c r="DU591" s="8"/>
      <c r="DV591" s="8"/>
      <c r="DW591" s="8"/>
      <c r="DX591" s="8"/>
      <c r="DY591" s="8"/>
      <c r="DZ591" s="8"/>
      <c r="EA591" s="8"/>
      <c r="EB591" s="8"/>
      <c r="EC591" s="8"/>
      <c r="ED591" s="8"/>
    </row>
    <row r="592" spans="36:134" s="1" customFormat="1" x14ac:dyDescent="0.2"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  <c r="CL592" s="8"/>
      <c r="CM592" s="8"/>
      <c r="CN592" s="8"/>
      <c r="CO592" s="8"/>
      <c r="CP592" s="8"/>
      <c r="CQ592" s="8"/>
      <c r="CR592" s="8"/>
      <c r="CS592" s="8"/>
      <c r="CT592" s="8"/>
      <c r="CU592" s="8"/>
      <c r="CV592" s="8"/>
      <c r="CW592" s="8"/>
      <c r="CX592" s="8"/>
      <c r="CY592" s="8"/>
      <c r="CZ592" s="8"/>
      <c r="DA592" s="8"/>
      <c r="DB592" s="8"/>
      <c r="DC592" s="8"/>
      <c r="DD592" s="8"/>
      <c r="DE592" s="8"/>
      <c r="DF592" s="8"/>
      <c r="DG592" s="8"/>
      <c r="DH592" s="8"/>
      <c r="DI592" s="8"/>
      <c r="DJ592" s="8"/>
      <c r="DK592" s="8"/>
      <c r="DL592" s="8"/>
      <c r="DM592" s="8"/>
      <c r="DN592" s="8"/>
      <c r="DO592" s="8"/>
      <c r="DP592" s="8"/>
      <c r="DQ592" s="8"/>
      <c r="DR592" s="8"/>
      <c r="DS592" s="8"/>
      <c r="DT592" s="8"/>
      <c r="DU592" s="8"/>
      <c r="DV592" s="8"/>
      <c r="DW592" s="8"/>
      <c r="DX592" s="8"/>
      <c r="DY592" s="8"/>
      <c r="DZ592" s="8"/>
      <c r="EA592" s="8"/>
      <c r="EB592" s="8"/>
      <c r="EC592" s="8"/>
      <c r="ED592" s="8"/>
    </row>
    <row r="593" spans="36:134" x14ac:dyDescent="0.2"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8"/>
      <c r="CL593" s="8"/>
      <c r="CM593" s="8"/>
      <c r="CN593" s="8"/>
      <c r="CO593" s="8"/>
      <c r="CP593" s="8"/>
      <c r="CQ593" s="8"/>
      <c r="CR593" s="8"/>
      <c r="CS593" s="8"/>
      <c r="CT593" s="8"/>
      <c r="CU593" s="8"/>
      <c r="CV593" s="8"/>
      <c r="CW593" s="8"/>
      <c r="CX593" s="8"/>
      <c r="CY593" s="8"/>
      <c r="CZ593" s="8"/>
      <c r="DA593" s="8"/>
      <c r="DB593" s="8"/>
      <c r="DC593" s="8"/>
      <c r="DD593" s="8"/>
      <c r="DE593" s="8"/>
      <c r="DF593" s="8"/>
      <c r="DG593" s="8"/>
      <c r="DH593" s="8"/>
      <c r="DI593" s="8"/>
      <c r="DJ593" s="8"/>
      <c r="DK593" s="8"/>
      <c r="DL593" s="8"/>
      <c r="DM593" s="8"/>
      <c r="DN593" s="8"/>
      <c r="DO593" s="8"/>
      <c r="DP593" s="8"/>
      <c r="DQ593" s="8"/>
      <c r="DR593" s="8"/>
      <c r="DS593" s="8"/>
      <c r="DT593" s="8"/>
      <c r="DU593" s="8"/>
      <c r="DV593" s="8"/>
      <c r="DW593" s="8"/>
      <c r="DX593" s="8"/>
      <c r="DY593" s="8"/>
      <c r="DZ593" s="8"/>
      <c r="EA593" s="8"/>
      <c r="EB593" s="8"/>
      <c r="EC593" s="8"/>
      <c r="ED593" s="8"/>
    </row>
    <row r="594" spans="36:134" x14ac:dyDescent="0.2"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8"/>
      <c r="CJ594" s="8"/>
      <c r="CK594" s="8"/>
      <c r="CL594" s="8"/>
      <c r="CM594" s="8"/>
      <c r="CN594" s="8"/>
      <c r="CO594" s="8"/>
      <c r="CP594" s="8"/>
      <c r="CQ594" s="8"/>
      <c r="CR594" s="8"/>
      <c r="CS594" s="8"/>
      <c r="CT594" s="8"/>
      <c r="CU594" s="8"/>
      <c r="CV594" s="8"/>
      <c r="CW594" s="8"/>
      <c r="CX594" s="8"/>
      <c r="CY594" s="8"/>
      <c r="CZ594" s="8"/>
      <c r="DA594" s="8"/>
      <c r="DB594" s="8"/>
      <c r="DC594" s="8"/>
      <c r="DD594" s="8"/>
      <c r="DE594" s="8"/>
      <c r="DF594" s="8"/>
      <c r="DG594" s="8"/>
      <c r="DH594" s="8"/>
      <c r="DI594" s="8"/>
      <c r="DJ594" s="8"/>
      <c r="DK594" s="8"/>
      <c r="DL594" s="8"/>
      <c r="DM594" s="8"/>
      <c r="DN594" s="8"/>
      <c r="DO594" s="8"/>
      <c r="DP594" s="8"/>
      <c r="DQ594" s="8"/>
      <c r="DR594" s="8"/>
      <c r="DS594" s="8"/>
      <c r="DT594" s="8"/>
      <c r="DU594" s="8"/>
      <c r="DV594" s="8"/>
      <c r="DW594" s="8"/>
      <c r="DX594" s="8"/>
      <c r="DY594" s="8"/>
      <c r="DZ594" s="8"/>
      <c r="EA594" s="8"/>
      <c r="EB594" s="8"/>
      <c r="EC594" s="8"/>
      <c r="ED594" s="8"/>
    </row>
    <row r="595" spans="36:134" x14ac:dyDescent="0.2"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  <c r="CG595" s="8"/>
      <c r="CH595" s="8"/>
      <c r="CI595" s="8"/>
      <c r="CJ595" s="8"/>
      <c r="CK595" s="8"/>
      <c r="CL595" s="8"/>
      <c r="CM595" s="8"/>
      <c r="CN595" s="8"/>
      <c r="CO595" s="8"/>
      <c r="CP595" s="8"/>
      <c r="CQ595" s="8"/>
      <c r="CR595" s="8"/>
      <c r="CS595" s="8"/>
      <c r="CT595" s="8"/>
      <c r="CU595" s="8"/>
      <c r="CV595" s="8"/>
      <c r="CW595" s="8"/>
      <c r="CX595" s="8"/>
      <c r="CY595" s="8"/>
      <c r="CZ595" s="8"/>
      <c r="DA595" s="8"/>
      <c r="DB595" s="8"/>
      <c r="DC595" s="8"/>
      <c r="DD595" s="8"/>
      <c r="DE595" s="8"/>
      <c r="DF595" s="8"/>
      <c r="DG595" s="8"/>
      <c r="DH595" s="8"/>
      <c r="DI595" s="8"/>
      <c r="DJ595" s="8"/>
      <c r="DK595" s="8"/>
      <c r="DL595" s="8"/>
      <c r="DM595" s="8"/>
      <c r="DN595" s="8"/>
      <c r="DO595" s="8"/>
      <c r="DP595" s="8"/>
      <c r="DQ595" s="8"/>
      <c r="DR595" s="8"/>
      <c r="DS595" s="8"/>
      <c r="DT595" s="8"/>
      <c r="DU595" s="8"/>
      <c r="DV595" s="8"/>
      <c r="DW595" s="8"/>
      <c r="DX595" s="8"/>
      <c r="DY595" s="8"/>
      <c r="DZ595" s="8"/>
      <c r="EA595" s="8"/>
      <c r="EB595" s="8"/>
      <c r="EC595" s="8"/>
      <c r="ED595" s="8"/>
    </row>
    <row r="596" spans="36:134" x14ac:dyDescent="0.2"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8"/>
      <c r="DG596" s="8"/>
      <c r="DH596" s="8"/>
      <c r="DI596" s="8"/>
      <c r="DJ596" s="8"/>
      <c r="DK596" s="8"/>
      <c r="DL596" s="8"/>
      <c r="DM596" s="8"/>
      <c r="DN596" s="8"/>
      <c r="DO596" s="8"/>
      <c r="DP596" s="8"/>
      <c r="DQ596" s="8"/>
      <c r="DR596" s="8"/>
      <c r="DS596" s="8"/>
      <c r="DT596" s="8"/>
      <c r="DU596" s="8"/>
      <c r="DV596" s="8"/>
      <c r="DW596" s="8"/>
      <c r="DX596" s="8"/>
      <c r="DY596" s="8"/>
      <c r="DZ596" s="8"/>
      <c r="EA596" s="8"/>
      <c r="EB596" s="8"/>
      <c r="EC596" s="8"/>
      <c r="ED596" s="8"/>
    </row>
    <row r="597" spans="36:134" x14ac:dyDescent="0.2"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8"/>
      <c r="DG597" s="8"/>
      <c r="DH597" s="8"/>
      <c r="DI597" s="8"/>
      <c r="DJ597" s="8"/>
      <c r="DK597" s="8"/>
      <c r="DL597" s="8"/>
      <c r="DM597" s="8"/>
      <c r="DN597" s="8"/>
      <c r="DO597" s="8"/>
      <c r="DP597" s="8"/>
      <c r="DQ597" s="8"/>
      <c r="DR597" s="8"/>
      <c r="DS597" s="8"/>
      <c r="DT597" s="8"/>
      <c r="DU597" s="8"/>
      <c r="DV597" s="8"/>
      <c r="DW597" s="8"/>
      <c r="DX597" s="8"/>
      <c r="DY597" s="8"/>
      <c r="DZ597" s="8"/>
      <c r="EA597" s="8"/>
      <c r="EB597" s="8"/>
      <c r="EC597" s="8"/>
      <c r="ED597" s="8"/>
    </row>
    <row r="598" spans="36:134" x14ac:dyDescent="0.2"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  <c r="CG598" s="8"/>
      <c r="CH598" s="8"/>
      <c r="CI598" s="8"/>
      <c r="CJ598" s="8"/>
      <c r="CK598" s="8"/>
      <c r="CL598" s="8"/>
      <c r="CM598" s="8"/>
      <c r="CN598" s="8"/>
      <c r="CO598" s="8"/>
      <c r="CP598" s="8"/>
      <c r="CQ598" s="8"/>
      <c r="CR598" s="8"/>
      <c r="CS598" s="8"/>
      <c r="CT598" s="8"/>
      <c r="CU598" s="8"/>
      <c r="CV598" s="8"/>
      <c r="CW598" s="8"/>
      <c r="CX598" s="8"/>
      <c r="CY598" s="8"/>
      <c r="CZ598" s="8"/>
      <c r="DA598" s="8"/>
      <c r="DB598" s="8"/>
      <c r="DC598" s="8"/>
      <c r="DD598" s="8"/>
      <c r="DE598" s="8"/>
      <c r="DF598" s="8"/>
      <c r="DG598" s="8"/>
      <c r="DH598" s="8"/>
      <c r="DI598" s="8"/>
      <c r="DJ598" s="8"/>
      <c r="DK598" s="8"/>
      <c r="DL598" s="8"/>
      <c r="DM598" s="8"/>
      <c r="DN598" s="8"/>
      <c r="DO598" s="8"/>
      <c r="DP598" s="8"/>
      <c r="DQ598" s="8"/>
      <c r="DR598" s="8"/>
      <c r="DS598" s="8"/>
      <c r="DT598" s="8"/>
      <c r="DU598" s="8"/>
      <c r="DV598" s="8"/>
      <c r="DW598" s="8"/>
      <c r="DX598" s="8"/>
      <c r="DY598" s="8"/>
      <c r="DZ598" s="8"/>
      <c r="EA598" s="8"/>
      <c r="EB598" s="8"/>
      <c r="EC598" s="8"/>
      <c r="ED598" s="8"/>
    </row>
    <row r="599" spans="36:134" x14ac:dyDescent="0.2"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8"/>
      <c r="CR599" s="8"/>
      <c r="CS599" s="8"/>
      <c r="CT599" s="8"/>
      <c r="CU599" s="8"/>
      <c r="CV599" s="8"/>
      <c r="CW599" s="8"/>
      <c r="CX599" s="8"/>
      <c r="CY599" s="8"/>
      <c r="CZ599" s="8"/>
      <c r="DA599" s="8"/>
      <c r="DB599" s="8"/>
      <c r="DC599" s="8"/>
      <c r="DD599" s="8"/>
      <c r="DE599" s="8"/>
      <c r="DF599" s="8"/>
      <c r="DG599" s="8"/>
      <c r="DH599" s="8"/>
      <c r="DI599" s="8"/>
      <c r="DJ599" s="8"/>
      <c r="DK599" s="8"/>
      <c r="DL599" s="8"/>
      <c r="DM599" s="8"/>
      <c r="DN599" s="8"/>
      <c r="DO599" s="8"/>
      <c r="DP599" s="8"/>
      <c r="DQ599" s="8"/>
      <c r="DR599" s="8"/>
      <c r="DS599" s="8"/>
      <c r="DT599" s="8"/>
      <c r="DU599" s="8"/>
      <c r="DV599" s="8"/>
      <c r="DW599" s="8"/>
      <c r="DX599" s="8"/>
      <c r="DY599" s="8"/>
      <c r="DZ599" s="8"/>
      <c r="EA599" s="8"/>
      <c r="EB599" s="8"/>
      <c r="EC599" s="8"/>
      <c r="ED599" s="8"/>
    </row>
    <row r="600" spans="36:134" x14ac:dyDescent="0.2"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8"/>
      <c r="CR600" s="8"/>
      <c r="CS600" s="8"/>
      <c r="CT600" s="8"/>
      <c r="CU600" s="8"/>
      <c r="CV600" s="8"/>
      <c r="CW600" s="8"/>
      <c r="CX600" s="8"/>
      <c r="CY600" s="8"/>
      <c r="CZ600" s="8"/>
      <c r="DA600" s="8"/>
      <c r="DB600" s="8"/>
      <c r="DC600" s="8"/>
      <c r="DD600" s="8"/>
      <c r="DE600" s="8"/>
      <c r="DF600" s="8"/>
      <c r="DG600" s="8"/>
      <c r="DH600" s="8"/>
      <c r="DI600" s="8"/>
      <c r="DJ600" s="8"/>
      <c r="DK600" s="8"/>
      <c r="DL600" s="8"/>
      <c r="DM600" s="8"/>
      <c r="DN600" s="8"/>
      <c r="DO600" s="8"/>
      <c r="DP600" s="8"/>
      <c r="DQ600" s="8"/>
      <c r="DR600" s="8"/>
      <c r="DS600" s="8"/>
      <c r="DT600" s="8"/>
      <c r="DU600" s="8"/>
      <c r="DV600" s="8"/>
      <c r="DW600" s="8"/>
      <c r="DX600" s="8"/>
      <c r="DY600" s="8"/>
      <c r="DZ600" s="8"/>
      <c r="EA600" s="8"/>
      <c r="EB600" s="8"/>
      <c r="EC600" s="8"/>
      <c r="ED600" s="8"/>
    </row>
    <row r="601" spans="36:134" x14ac:dyDescent="0.2"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8"/>
      <c r="CR601" s="8"/>
      <c r="CS601" s="8"/>
      <c r="CT601" s="8"/>
      <c r="CU601" s="8"/>
      <c r="CV601" s="8"/>
      <c r="CW601" s="8"/>
      <c r="CX601" s="8"/>
      <c r="CY601" s="8"/>
      <c r="CZ601" s="8"/>
      <c r="DA601" s="8"/>
      <c r="DB601" s="8"/>
      <c r="DC601" s="8"/>
      <c r="DD601" s="8"/>
      <c r="DE601" s="8"/>
      <c r="DF601" s="8"/>
      <c r="DG601" s="8"/>
      <c r="DH601" s="8"/>
      <c r="DI601" s="8"/>
      <c r="DJ601" s="8"/>
      <c r="DK601" s="8"/>
      <c r="DL601" s="8"/>
      <c r="DM601" s="8"/>
      <c r="DN601" s="8"/>
      <c r="DO601" s="8"/>
      <c r="DP601" s="8"/>
      <c r="DQ601" s="8"/>
      <c r="DR601" s="8"/>
      <c r="DS601" s="8"/>
      <c r="DT601" s="8"/>
      <c r="DU601" s="8"/>
      <c r="DV601" s="8"/>
      <c r="DW601" s="8"/>
      <c r="DX601" s="8"/>
      <c r="DY601" s="8"/>
      <c r="DZ601" s="8"/>
      <c r="EA601" s="8"/>
      <c r="EB601" s="8"/>
      <c r="EC601" s="8"/>
      <c r="ED601" s="8"/>
    </row>
    <row r="602" spans="36:134" x14ac:dyDescent="0.2"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8"/>
      <c r="CR602" s="8"/>
      <c r="CS602" s="8"/>
      <c r="CT602" s="8"/>
      <c r="CU602" s="8"/>
      <c r="CV602" s="8"/>
      <c r="CW602" s="8"/>
      <c r="CX602" s="8"/>
      <c r="CY602" s="8"/>
      <c r="CZ602" s="8"/>
      <c r="DA602" s="8"/>
      <c r="DB602" s="8"/>
      <c r="DC602" s="8"/>
      <c r="DD602" s="8"/>
      <c r="DE602" s="8"/>
      <c r="DF602" s="8"/>
      <c r="DG602" s="8"/>
      <c r="DH602" s="8"/>
      <c r="DI602" s="8"/>
      <c r="DJ602" s="8"/>
      <c r="DK602" s="8"/>
      <c r="DL602" s="8"/>
      <c r="DM602" s="8"/>
      <c r="DN602" s="8"/>
      <c r="DO602" s="8"/>
      <c r="DP602" s="8"/>
      <c r="DQ602" s="8"/>
      <c r="DR602" s="8"/>
      <c r="DS602" s="8"/>
      <c r="DT602" s="8"/>
      <c r="DU602" s="8"/>
      <c r="DV602" s="8"/>
      <c r="DW602" s="8"/>
      <c r="DX602" s="8"/>
      <c r="DY602" s="8"/>
      <c r="DZ602" s="8"/>
      <c r="EA602" s="8"/>
      <c r="EB602" s="8"/>
      <c r="EC602" s="8"/>
      <c r="ED602" s="8"/>
    </row>
    <row r="603" spans="36:134" x14ac:dyDescent="0.2"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8"/>
      <c r="CT603" s="8"/>
      <c r="CU603" s="8"/>
      <c r="CV603" s="8"/>
      <c r="CW603" s="8"/>
      <c r="CX603" s="8"/>
      <c r="CY603" s="8"/>
      <c r="CZ603" s="8"/>
      <c r="DA603" s="8"/>
      <c r="DB603" s="8"/>
      <c r="DC603" s="8"/>
      <c r="DD603" s="8"/>
      <c r="DE603" s="8"/>
      <c r="DF603" s="8"/>
      <c r="DG603" s="8"/>
      <c r="DH603" s="8"/>
      <c r="DI603" s="8"/>
      <c r="DJ603" s="8"/>
      <c r="DK603" s="8"/>
      <c r="DL603" s="8"/>
      <c r="DM603" s="8"/>
      <c r="DN603" s="8"/>
      <c r="DO603" s="8"/>
      <c r="DP603" s="8"/>
      <c r="DQ603" s="8"/>
      <c r="DR603" s="8"/>
      <c r="DS603" s="8"/>
      <c r="DT603" s="8"/>
      <c r="DU603" s="8"/>
      <c r="DV603" s="8"/>
      <c r="DW603" s="8"/>
      <c r="DX603" s="8"/>
      <c r="DY603" s="8"/>
      <c r="DZ603" s="8"/>
      <c r="EA603" s="8"/>
      <c r="EB603" s="8"/>
      <c r="EC603" s="8"/>
      <c r="ED603" s="8"/>
    </row>
    <row r="604" spans="36:134" x14ac:dyDescent="0.2"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8"/>
      <c r="CR604" s="8"/>
      <c r="CS604" s="8"/>
      <c r="CT604" s="8"/>
      <c r="CU604" s="8"/>
      <c r="CV604" s="8"/>
      <c r="CW604" s="8"/>
      <c r="CX604" s="8"/>
      <c r="CY604" s="8"/>
      <c r="CZ604" s="8"/>
      <c r="DA604" s="8"/>
      <c r="DB604" s="8"/>
      <c r="DC604" s="8"/>
      <c r="DD604" s="8"/>
      <c r="DE604" s="8"/>
      <c r="DF604" s="8"/>
      <c r="DG604" s="8"/>
      <c r="DH604" s="8"/>
      <c r="DI604" s="8"/>
      <c r="DJ604" s="8"/>
      <c r="DK604" s="8"/>
      <c r="DL604" s="8"/>
      <c r="DM604" s="8"/>
      <c r="DN604" s="8"/>
      <c r="DO604" s="8"/>
      <c r="DP604" s="8"/>
      <c r="DQ604" s="8"/>
      <c r="DR604" s="8"/>
      <c r="DS604" s="8"/>
      <c r="DT604" s="8"/>
      <c r="DU604" s="8"/>
      <c r="DV604" s="8"/>
      <c r="DW604" s="8"/>
      <c r="DX604" s="8"/>
      <c r="DY604" s="8"/>
      <c r="DZ604" s="8"/>
      <c r="EA604" s="8"/>
      <c r="EB604" s="8"/>
      <c r="EC604" s="8"/>
      <c r="ED604" s="8"/>
    </row>
    <row r="605" spans="36:134" x14ac:dyDescent="0.2"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8"/>
      <c r="CR605" s="8"/>
      <c r="CS605" s="8"/>
      <c r="CT605" s="8"/>
      <c r="CU605" s="8"/>
      <c r="CV605" s="8"/>
      <c r="CW605" s="8"/>
      <c r="CX605" s="8"/>
      <c r="CY605" s="8"/>
      <c r="CZ605" s="8"/>
      <c r="DA605" s="8"/>
      <c r="DB605" s="8"/>
      <c r="DC605" s="8"/>
      <c r="DD605" s="8"/>
      <c r="DE605" s="8"/>
      <c r="DF605" s="8"/>
      <c r="DG605" s="8"/>
      <c r="DH605" s="8"/>
      <c r="DI605" s="8"/>
      <c r="DJ605" s="8"/>
      <c r="DK605" s="8"/>
      <c r="DL605" s="8"/>
      <c r="DM605" s="8"/>
      <c r="DN605" s="8"/>
      <c r="DO605" s="8"/>
      <c r="DP605" s="8"/>
      <c r="DQ605" s="8"/>
      <c r="DR605" s="8"/>
      <c r="DS605" s="8"/>
      <c r="DT605" s="8"/>
      <c r="DU605" s="8"/>
      <c r="DV605" s="8"/>
      <c r="DW605" s="8"/>
      <c r="DX605" s="8"/>
      <c r="DY605" s="8"/>
      <c r="DZ605" s="8"/>
      <c r="EA605" s="8"/>
      <c r="EB605" s="8"/>
      <c r="EC605" s="8"/>
      <c r="ED605" s="8"/>
    </row>
    <row r="606" spans="36:134" x14ac:dyDescent="0.2"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  <c r="CQ606" s="8"/>
      <c r="CR606" s="8"/>
      <c r="CS606" s="8"/>
      <c r="CT606" s="8"/>
      <c r="CU606" s="8"/>
      <c r="CV606" s="8"/>
      <c r="CW606" s="8"/>
      <c r="CX606" s="8"/>
      <c r="CY606" s="8"/>
      <c r="CZ606" s="8"/>
      <c r="DA606" s="8"/>
      <c r="DB606" s="8"/>
      <c r="DC606" s="8"/>
      <c r="DD606" s="8"/>
      <c r="DE606" s="8"/>
      <c r="DF606" s="8"/>
      <c r="DG606" s="8"/>
      <c r="DH606" s="8"/>
      <c r="DI606" s="8"/>
      <c r="DJ606" s="8"/>
      <c r="DK606" s="8"/>
      <c r="DL606" s="8"/>
      <c r="DM606" s="8"/>
      <c r="DN606" s="8"/>
      <c r="DO606" s="8"/>
      <c r="DP606" s="8"/>
      <c r="DQ606" s="8"/>
      <c r="DR606" s="8"/>
      <c r="DS606" s="8"/>
      <c r="DT606" s="8"/>
      <c r="DU606" s="8"/>
      <c r="DV606" s="8"/>
      <c r="DW606" s="8"/>
      <c r="DX606" s="8"/>
      <c r="DY606" s="8"/>
      <c r="DZ606" s="8"/>
      <c r="EA606" s="8"/>
      <c r="EB606" s="8"/>
      <c r="EC606" s="8"/>
      <c r="ED606" s="8"/>
    </row>
    <row r="607" spans="36:134" x14ac:dyDescent="0.2"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8"/>
      <c r="CL607" s="8"/>
      <c r="CM607" s="8"/>
      <c r="CN607" s="8"/>
      <c r="CO607" s="8"/>
      <c r="CP607" s="8"/>
      <c r="CQ607" s="8"/>
      <c r="CR607" s="8"/>
      <c r="CS607" s="8"/>
      <c r="CT607" s="8"/>
      <c r="CU607" s="8"/>
      <c r="CV607" s="8"/>
      <c r="CW607" s="8"/>
      <c r="CX607" s="8"/>
      <c r="CY607" s="8"/>
      <c r="CZ607" s="8"/>
      <c r="DA607" s="8"/>
      <c r="DB607" s="8"/>
      <c r="DC607" s="8"/>
      <c r="DD607" s="8"/>
      <c r="DE607" s="8"/>
      <c r="DF607" s="8"/>
      <c r="DG607" s="8"/>
      <c r="DH607" s="8"/>
      <c r="DI607" s="8"/>
      <c r="DJ607" s="8"/>
      <c r="DK607" s="8"/>
      <c r="DL607" s="8"/>
      <c r="DM607" s="8"/>
      <c r="DN607" s="8"/>
      <c r="DO607" s="8"/>
      <c r="DP607" s="8"/>
      <c r="DQ607" s="8"/>
      <c r="DR607" s="8"/>
      <c r="DS607" s="8"/>
      <c r="DT607" s="8"/>
      <c r="DU607" s="8"/>
      <c r="DV607" s="8"/>
      <c r="DW607" s="8"/>
      <c r="DX607" s="8"/>
      <c r="DY607" s="8"/>
      <c r="DZ607" s="8"/>
      <c r="EA607" s="8"/>
      <c r="EB607" s="8"/>
      <c r="EC607" s="8"/>
      <c r="ED607" s="8"/>
    </row>
    <row r="608" spans="36:134" x14ac:dyDescent="0.2"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  <c r="CG608" s="8"/>
      <c r="CH608" s="8"/>
      <c r="CI608" s="8"/>
      <c r="CJ608" s="8"/>
      <c r="CK608" s="8"/>
      <c r="CL608" s="8"/>
      <c r="CM608" s="8"/>
      <c r="CN608" s="8"/>
      <c r="CO608" s="8"/>
      <c r="CP608" s="8"/>
      <c r="CQ608" s="8"/>
      <c r="CR608" s="8"/>
      <c r="CS608" s="8"/>
      <c r="CT608" s="8"/>
      <c r="CU608" s="8"/>
      <c r="CV608" s="8"/>
      <c r="CW608" s="8"/>
      <c r="CX608" s="8"/>
      <c r="CY608" s="8"/>
      <c r="CZ608" s="8"/>
      <c r="DA608" s="8"/>
      <c r="DB608" s="8"/>
      <c r="DC608" s="8"/>
      <c r="DD608" s="8"/>
      <c r="DE608" s="8"/>
      <c r="DF608" s="8"/>
      <c r="DG608" s="8"/>
      <c r="DH608" s="8"/>
      <c r="DI608" s="8"/>
      <c r="DJ608" s="8"/>
      <c r="DK608" s="8"/>
      <c r="DL608" s="8"/>
      <c r="DM608" s="8"/>
      <c r="DN608" s="8"/>
      <c r="DO608" s="8"/>
      <c r="DP608" s="8"/>
      <c r="DQ608" s="8"/>
      <c r="DR608" s="8"/>
      <c r="DS608" s="8"/>
      <c r="DT608" s="8"/>
      <c r="DU608" s="8"/>
      <c r="DV608" s="8"/>
      <c r="DW608" s="8"/>
      <c r="DX608" s="8"/>
      <c r="DY608" s="8"/>
      <c r="DZ608" s="8"/>
      <c r="EA608" s="8"/>
      <c r="EB608" s="8"/>
      <c r="EC608" s="8"/>
      <c r="ED608" s="8"/>
    </row>
    <row r="609" spans="36:134" s="1" customFormat="1" x14ac:dyDescent="0.2"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8"/>
      <c r="CR609" s="8"/>
      <c r="CS609" s="8"/>
      <c r="CT609" s="8"/>
      <c r="CU609" s="8"/>
      <c r="CV609" s="8"/>
      <c r="CW609" s="8"/>
      <c r="CX609" s="8"/>
      <c r="CY609" s="8"/>
      <c r="CZ609" s="8"/>
      <c r="DA609" s="8"/>
      <c r="DB609" s="8"/>
      <c r="DC609" s="8"/>
      <c r="DD609" s="8"/>
      <c r="DE609" s="8"/>
      <c r="DF609" s="8"/>
      <c r="DG609" s="8"/>
      <c r="DH609" s="8"/>
      <c r="DI609" s="8"/>
      <c r="DJ609" s="8"/>
      <c r="DK609" s="8"/>
      <c r="DL609" s="8"/>
      <c r="DM609" s="8"/>
      <c r="DN609" s="8"/>
      <c r="DO609" s="8"/>
      <c r="DP609" s="8"/>
      <c r="DQ609" s="8"/>
      <c r="DR609" s="8"/>
      <c r="DS609" s="8"/>
      <c r="DT609" s="8"/>
      <c r="DU609" s="8"/>
      <c r="DV609" s="8"/>
      <c r="DW609" s="8"/>
      <c r="DX609" s="8"/>
      <c r="DY609" s="8"/>
      <c r="DZ609" s="8"/>
      <c r="EA609" s="8"/>
      <c r="EB609" s="8"/>
      <c r="EC609" s="8"/>
      <c r="ED609" s="8"/>
    </row>
    <row r="610" spans="36:134" x14ac:dyDescent="0.2"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8"/>
      <c r="CT610" s="8"/>
      <c r="CU610" s="8"/>
      <c r="CV610" s="8"/>
      <c r="CW610" s="8"/>
      <c r="CX610" s="8"/>
      <c r="CY610" s="8"/>
      <c r="CZ610" s="8"/>
      <c r="DA610" s="8"/>
      <c r="DB610" s="8"/>
      <c r="DC610" s="8"/>
      <c r="DD610" s="8"/>
      <c r="DE610" s="8"/>
      <c r="DF610" s="8"/>
      <c r="DG610" s="8"/>
      <c r="DH610" s="8"/>
      <c r="DI610" s="8"/>
      <c r="DJ610" s="8"/>
      <c r="DK610" s="8"/>
      <c r="DL610" s="8"/>
      <c r="DM610" s="8"/>
      <c r="DN610" s="8"/>
      <c r="DO610" s="8"/>
      <c r="DP610" s="8"/>
      <c r="DQ610" s="8"/>
      <c r="DR610" s="8"/>
      <c r="DS610" s="8"/>
      <c r="DT610" s="8"/>
      <c r="DU610" s="8"/>
      <c r="DV610" s="8"/>
      <c r="DW610" s="8"/>
      <c r="DX610" s="8"/>
      <c r="DY610" s="8"/>
      <c r="DZ610" s="8"/>
      <c r="EA610" s="8"/>
      <c r="EB610" s="8"/>
      <c r="EC610" s="8"/>
      <c r="ED610" s="8"/>
    </row>
    <row r="611" spans="36:134" s="1" customFormat="1" x14ac:dyDescent="0.2"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  <c r="CQ611" s="8"/>
      <c r="CR611" s="8"/>
      <c r="CS611" s="8"/>
      <c r="CT611" s="8"/>
      <c r="CU611" s="8"/>
      <c r="CV611" s="8"/>
      <c r="CW611" s="8"/>
      <c r="CX611" s="8"/>
      <c r="CY611" s="8"/>
      <c r="CZ611" s="8"/>
      <c r="DA611" s="8"/>
      <c r="DB611" s="8"/>
      <c r="DC611" s="8"/>
      <c r="DD611" s="8"/>
      <c r="DE611" s="8"/>
      <c r="DF611" s="8"/>
      <c r="DG611" s="8"/>
      <c r="DH611" s="8"/>
      <c r="DI611" s="8"/>
      <c r="DJ611" s="8"/>
      <c r="DK611" s="8"/>
      <c r="DL611" s="8"/>
      <c r="DM611" s="8"/>
      <c r="DN611" s="8"/>
      <c r="DO611" s="8"/>
      <c r="DP611" s="8"/>
      <c r="DQ611" s="8"/>
      <c r="DR611" s="8"/>
      <c r="DS611" s="8"/>
      <c r="DT611" s="8"/>
      <c r="DU611" s="8"/>
      <c r="DV611" s="8"/>
      <c r="DW611" s="8"/>
      <c r="DX611" s="8"/>
      <c r="DY611" s="8"/>
      <c r="DZ611" s="8"/>
      <c r="EA611" s="8"/>
      <c r="EB611" s="8"/>
      <c r="EC611" s="8"/>
      <c r="ED611" s="8"/>
    </row>
    <row r="612" spans="36:134" x14ac:dyDescent="0.2"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  <c r="CG612" s="8"/>
      <c r="CH612" s="8"/>
      <c r="CI612" s="8"/>
      <c r="CJ612" s="8"/>
      <c r="CK612" s="8"/>
      <c r="CL612" s="8"/>
      <c r="CM612" s="8"/>
      <c r="CN612" s="8"/>
      <c r="CO612" s="8"/>
      <c r="CP612" s="8"/>
      <c r="CQ612" s="8"/>
      <c r="CR612" s="8"/>
      <c r="CS612" s="8"/>
      <c r="CT612" s="8"/>
      <c r="CU612" s="8"/>
      <c r="CV612" s="8"/>
      <c r="CW612" s="8"/>
      <c r="CX612" s="8"/>
      <c r="CY612" s="8"/>
      <c r="CZ612" s="8"/>
      <c r="DA612" s="8"/>
      <c r="DB612" s="8"/>
      <c r="DC612" s="8"/>
      <c r="DD612" s="8"/>
      <c r="DE612" s="8"/>
      <c r="DF612" s="8"/>
      <c r="DG612" s="8"/>
      <c r="DH612" s="8"/>
      <c r="DI612" s="8"/>
      <c r="DJ612" s="8"/>
      <c r="DK612" s="8"/>
      <c r="DL612" s="8"/>
      <c r="DM612" s="8"/>
      <c r="DN612" s="8"/>
      <c r="DO612" s="8"/>
      <c r="DP612" s="8"/>
      <c r="DQ612" s="8"/>
      <c r="DR612" s="8"/>
      <c r="DS612" s="8"/>
      <c r="DT612" s="8"/>
      <c r="DU612" s="8"/>
      <c r="DV612" s="8"/>
      <c r="DW612" s="8"/>
      <c r="DX612" s="8"/>
      <c r="DY612" s="8"/>
      <c r="DZ612" s="8"/>
      <c r="EA612" s="8"/>
      <c r="EB612" s="8"/>
      <c r="EC612" s="8"/>
      <c r="ED612" s="8"/>
    </row>
    <row r="613" spans="36:134" x14ac:dyDescent="0.2"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  <c r="CF613" s="8"/>
      <c r="CG613" s="8"/>
      <c r="CH613" s="8"/>
      <c r="CI613" s="8"/>
      <c r="CJ613" s="8"/>
      <c r="CK613" s="8"/>
      <c r="CL613" s="8"/>
      <c r="CM613" s="8"/>
      <c r="CN613" s="8"/>
      <c r="CO613" s="8"/>
      <c r="CP613" s="8"/>
      <c r="CQ613" s="8"/>
      <c r="CR613" s="8"/>
      <c r="CS613" s="8"/>
      <c r="CT613" s="8"/>
      <c r="CU613" s="8"/>
      <c r="CV613" s="8"/>
      <c r="CW613" s="8"/>
      <c r="CX613" s="8"/>
      <c r="CY613" s="8"/>
      <c r="CZ613" s="8"/>
      <c r="DA613" s="8"/>
      <c r="DB613" s="8"/>
      <c r="DC613" s="8"/>
      <c r="DD613" s="8"/>
      <c r="DE613" s="8"/>
      <c r="DF613" s="8"/>
      <c r="DG613" s="8"/>
      <c r="DH613" s="8"/>
      <c r="DI613" s="8"/>
      <c r="DJ613" s="8"/>
      <c r="DK613" s="8"/>
      <c r="DL613" s="8"/>
      <c r="DM613" s="8"/>
      <c r="DN613" s="8"/>
      <c r="DO613" s="8"/>
      <c r="DP613" s="8"/>
      <c r="DQ613" s="8"/>
      <c r="DR613" s="8"/>
      <c r="DS613" s="8"/>
      <c r="DT613" s="8"/>
      <c r="DU613" s="8"/>
      <c r="DV613" s="8"/>
      <c r="DW613" s="8"/>
      <c r="DX613" s="8"/>
      <c r="DY613" s="8"/>
      <c r="DZ613" s="8"/>
      <c r="EA613" s="8"/>
      <c r="EB613" s="8"/>
      <c r="EC613" s="8"/>
      <c r="ED613" s="8"/>
    </row>
    <row r="614" spans="36:134" s="1" customFormat="1" x14ac:dyDescent="0.2"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8"/>
      <c r="CR614" s="8"/>
      <c r="CS614" s="8"/>
      <c r="CT614" s="8"/>
      <c r="CU614" s="8"/>
      <c r="CV614" s="8"/>
      <c r="CW614" s="8"/>
      <c r="CX614" s="8"/>
      <c r="CY614" s="8"/>
      <c r="CZ614" s="8"/>
      <c r="DA614" s="8"/>
      <c r="DB614" s="8"/>
      <c r="DC614" s="8"/>
      <c r="DD614" s="8"/>
      <c r="DE614" s="8"/>
      <c r="DF614" s="8"/>
      <c r="DG614" s="8"/>
      <c r="DH614" s="8"/>
      <c r="DI614" s="8"/>
      <c r="DJ614" s="8"/>
      <c r="DK614" s="8"/>
      <c r="DL614" s="8"/>
      <c r="DM614" s="8"/>
      <c r="DN614" s="8"/>
      <c r="DO614" s="8"/>
      <c r="DP614" s="8"/>
      <c r="DQ614" s="8"/>
      <c r="DR614" s="8"/>
      <c r="DS614" s="8"/>
      <c r="DT614" s="8"/>
      <c r="DU614" s="8"/>
      <c r="DV614" s="8"/>
      <c r="DW614" s="8"/>
      <c r="DX614" s="8"/>
      <c r="DY614" s="8"/>
      <c r="DZ614" s="8"/>
      <c r="EA614" s="8"/>
      <c r="EB614" s="8"/>
      <c r="EC614" s="8"/>
      <c r="ED614" s="8"/>
    </row>
    <row r="615" spans="36:134" x14ac:dyDescent="0.2"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8"/>
      <c r="CR615" s="8"/>
      <c r="CS615" s="8"/>
      <c r="CT615" s="8"/>
      <c r="CU615" s="8"/>
      <c r="CV615" s="8"/>
      <c r="CW615" s="8"/>
      <c r="CX615" s="8"/>
      <c r="CY615" s="8"/>
      <c r="CZ615" s="8"/>
      <c r="DA615" s="8"/>
      <c r="DB615" s="8"/>
      <c r="DC615" s="8"/>
      <c r="DD615" s="8"/>
      <c r="DE615" s="8"/>
      <c r="DF615" s="8"/>
      <c r="DG615" s="8"/>
      <c r="DH615" s="8"/>
      <c r="DI615" s="8"/>
      <c r="DJ615" s="8"/>
      <c r="DK615" s="8"/>
      <c r="DL615" s="8"/>
      <c r="DM615" s="8"/>
      <c r="DN615" s="8"/>
      <c r="DO615" s="8"/>
      <c r="DP615" s="8"/>
      <c r="DQ615" s="8"/>
      <c r="DR615" s="8"/>
      <c r="DS615" s="8"/>
      <c r="DT615" s="8"/>
      <c r="DU615" s="8"/>
      <c r="DV615" s="8"/>
      <c r="DW615" s="8"/>
      <c r="DX615" s="8"/>
      <c r="DY615" s="8"/>
      <c r="DZ615" s="8"/>
      <c r="EA615" s="8"/>
      <c r="EB615" s="8"/>
      <c r="EC615" s="8"/>
      <c r="ED615" s="8"/>
    </row>
    <row r="616" spans="36:134" x14ac:dyDescent="0.2"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8"/>
      <c r="CL616" s="8"/>
      <c r="CM616" s="8"/>
      <c r="CN616" s="8"/>
      <c r="CO616" s="8"/>
      <c r="CP616" s="8"/>
      <c r="CQ616" s="8"/>
      <c r="CR616" s="8"/>
      <c r="CS616" s="8"/>
      <c r="CT616" s="8"/>
      <c r="CU616" s="8"/>
      <c r="CV616" s="8"/>
      <c r="CW616" s="8"/>
      <c r="CX616" s="8"/>
      <c r="CY616" s="8"/>
      <c r="CZ616" s="8"/>
      <c r="DA616" s="8"/>
      <c r="DB616" s="8"/>
      <c r="DC616" s="8"/>
      <c r="DD616" s="8"/>
      <c r="DE616" s="8"/>
      <c r="DF616" s="8"/>
      <c r="DG616" s="8"/>
      <c r="DH616" s="8"/>
      <c r="DI616" s="8"/>
      <c r="DJ616" s="8"/>
      <c r="DK616" s="8"/>
      <c r="DL616" s="8"/>
      <c r="DM616" s="8"/>
      <c r="DN616" s="8"/>
      <c r="DO616" s="8"/>
      <c r="DP616" s="8"/>
      <c r="DQ616" s="8"/>
      <c r="DR616" s="8"/>
      <c r="DS616" s="8"/>
      <c r="DT616" s="8"/>
      <c r="DU616" s="8"/>
      <c r="DV616" s="8"/>
      <c r="DW616" s="8"/>
      <c r="DX616" s="8"/>
      <c r="DY616" s="8"/>
      <c r="DZ616" s="8"/>
      <c r="EA616" s="8"/>
      <c r="EB616" s="8"/>
      <c r="EC616" s="8"/>
      <c r="ED616" s="8"/>
    </row>
    <row r="617" spans="36:134" x14ac:dyDescent="0.2"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8"/>
      <c r="CL617" s="8"/>
      <c r="CM617" s="8"/>
      <c r="CN617" s="8"/>
      <c r="CO617" s="8"/>
      <c r="CP617" s="8"/>
      <c r="CQ617" s="8"/>
      <c r="CR617" s="8"/>
      <c r="CS617" s="8"/>
      <c r="CT617" s="8"/>
      <c r="CU617" s="8"/>
      <c r="CV617" s="8"/>
      <c r="CW617" s="8"/>
      <c r="CX617" s="8"/>
      <c r="CY617" s="8"/>
      <c r="CZ617" s="8"/>
      <c r="DA617" s="8"/>
      <c r="DB617" s="8"/>
      <c r="DC617" s="8"/>
      <c r="DD617" s="8"/>
      <c r="DE617" s="8"/>
      <c r="DF617" s="8"/>
      <c r="DG617" s="8"/>
      <c r="DH617" s="8"/>
      <c r="DI617" s="8"/>
      <c r="DJ617" s="8"/>
      <c r="DK617" s="8"/>
      <c r="DL617" s="8"/>
      <c r="DM617" s="8"/>
      <c r="DN617" s="8"/>
      <c r="DO617" s="8"/>
      <c r="DP617" s="8"/>
      <c r="DQ617" s="8"/>
      <c r="DR617" s="8"/>
      <c r="DS617" s="8"/>
      <c r="DT617" s="8"/>
      <c r="DU617" s="8"/>
      <c r="DV617" s="8"/>
      <c r="DW617" s="8"/>
      <c r="DX617" s="8"/>
      <c r="DY617" s="8"/>
      <c r="DZ617" s="8"/>
      <c r="EA617" s="8"/>
      <c r="EB617" s="8"/>
      <c r="EC617" s="8"/>
      <c r="ED617" s="8"/>
    </row>
    <row r="618" spans="36:134" s="1" customFormat="1" x14ac:dyDescent="0.2"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  <c r="CG618" s="8"/>
      <c r="CH618" s="8"/>
      <c r="CI618" s="8"/>
      <c r="CJ618" s="8"/>
      <c r="CK618" s="8"/>
      <c r="CL618" s="8"/>
      <c r="CM618" s="8"/>
      <c r="CN618" s="8"/>
      <c r="CO618" s="8"/>
      <c r="CP618" s="8"/>
      <c r="CQ618" s="8"/>
      <c r="CR618" s="8"/>
      <c r="CS618" s="8"/>
      <c r="CT618" s="8"/>
      <c r="CU618" s="8"/>
      <c r="CV618" s="8"/>
      <c r="CW618" s="8"/>
      <c r="CX618" s="8"/>
      <c r="CY618" s="8"/>
      <c r="CZ618" s="8"/>
      <c r="DA618" s="8"/>
      <c r="DB618" s="8"/>
      <c r="DC618" s="8"/>
      <c r="DD618" s="8"/>
      <c r="DE618" s="8"/>
      <c r="DF618" s="8"/>
      <c r="DG618" s="8"/>
      <c r="DH618" s="8"/>
      <c r="DI618" s="8"/>
      <c r="DJ618" s="8"/>
      <c r="DK618" s="8"/>
      <c r="DL618" s="8"/>
      <c r="DM618" s="8"/>
      <c r="DN618" s="8"/>
      <c r="DO618" s="8"/>
      <c r="DP618" s="8"/>
      <c r="DQ618" s="8"/>
      <c r="DR618" s="8"/>
      <c r="DS618" s="8"/>
      <c r="DT618" s="8"/>
      <c r="DU618" s="8"/>
      <c r="DV618" s="8"/>
      <c r="DW618" s="8"/>
      <c r="DX618" s="8"/>
      <c r="DY618" s="8"/>
      <c r="DZ618" s="8"/>
      <c r="EA618" s="8"/>
      <c r="EB618" s="8"/>
      <c r="EC618" s="8"/>
      <c r="ED618" s="8"/>
    </row>
    <row r="619" spans="36:134" x14ac:dyDescent="0.2"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  <c r="CG619" s="8"/>
      <c r="CH619" s="8"/>
      <c r="CI619" s="8"/>
      <c r="CJ619" s="8"/>
      <c r="CK619" s="8"/>
      <c r="CL619" s="8"/>
      <c r="CM619" s="8"/>
      <c r="CN619" s="8"/>
      <c r="CO619" s="8"/>
      <c r="CP619" s="8"/>
      <c r="CQ619" s="8"/>
      <c r="CR619" s="8"/>
      <c r="CS619" s="8"/>
      <c r="CT619" s="8"/>
      <c r="CU619" s="8"/>
      <c r="CV619" s="8"/>
      <c r="CW619" s="8"/>
      <c r="CX619" s="8"/>
      <c r="CY619" s="8"/>
      <c r="CZ619" s="8"/>
      <c r="DA619" s="8"/>
      <c r="DB619" s="8"/>
      <c r="DC619" s="8"/>
      <c r="DD619" s="8"/>
      <c r="DE619" s="8"/>
      <c r="DF619" s="8"/>
      <c r="DG619" s="8"/>
      <c r="DH619" s="8"/>
      <c r="DI619" s="8"/>
      <c r="DJ619" s="8"/>
      <c r="DK619" s="8"/>
      <c r="DL619" s="8"/>
      <c r="DM619" s="8"/>
      <c r="DN619" s="8"/>
      <c r="DO619" s="8"/>
      <c r="DP619" s="8"/>
      <c r="DQ619" s="8"/>
      <c r="DR619" s="8"/>
      <c r="DS619" s="8"/>
      <c r="DT619" s="8"/>
      <c r="DU619" s="8"/>
      <c r="DV619" s="8"/>
      <c r="DW619" s="8"/>
      <c r="DX619" s="8"/>
      <c r="DY619" s="8"/>
      <c r="DZ619" s="8"/>
      <c r="EA619" s="8"/>
      <c r="EB619" s="8"/>
      <c r="EC619" s="8"/>
      <c r="ED619" s="8"/>
    </row>
    <row r="620" spans="36:134" x14ac:dyDescent="0.2"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8"/>
      <c r="CR620" s="8"/>
      <c r="CS620" s="8"/>
      <c r="CT620" s="8"/>
      <c r="CU620" s="8"/>
      <c r="CV620" s="8"/>
      <c r="CW620" s="8"/>
      <c r="CX620" s="8"/>
      <c r="CY620" s="8"/>
      <c r="CZ620" s="8"/>
      <c r="DA620" s="8"/>
      <c r="DB620" s="8"/>
      <c r="DC620" s="8"/>
      <c r="DD620" s="8"/>
      <c r="DE620" s="8"/>
      <c r="DF620" s="8"/>
      <c r="DG620" s="8"/>
      <c r="DH620" s="8"/>
      <c r="DI620" s="8"/>
      <c r="DJ620" s="8"/>
      <c r="DK620" s="8"/>
      <c r="DL620" s="8"/>
      <c r="DM620" s="8"/>
      <c r="DN620" s="8"/>
      <c r="DO620" s="8"/>
      <c r="DP620" s="8"/>
      <c r="DQ620" s="8"/>
      <c r="DR620" s="8"/>
      <c r="DS620" s="8"/>
      <c r="DT620" s="8"/>
      <c r="DU620" s="8"/>
      <c r="DV620" s="8"/>
      <c r="DW620" s="8"/>
      <c r="DX620" s="8"/>
      <c r="DY620" s="8"/>
      <c r="DZ620" s="8"/>
      <c r="EA620" s="8"/>
      <c r="EB620" s="8"/>
      <c r="EC620" s="8"/>
      <c r="ED620" s="8"/>
    </row>
    <row r="621" spans="36:134" s="1" customFormat="1" x14ac:dyDescent="0.2"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  <c r="CG621" s="8"/>
      <c r="CH621" s="8"/>
      <c r="CI621" s="8"/>
      <c r="CJ621" s="8"/>
      <c r="CK621" s="8"/>
      <c r="CL621" s="8"/>
      <c r="CM621" s="8"/>
      <c r="CN621" s="8"/>
      <c r="CO621" s="8"/>
      <c r="CP621" s="8"/>
      <c r="CQ621" s="8"/>
      <c r="CR621" s="8"/>
      <c r="CS621" s="8"/>
      <c r="CT621" s="8"/>
      <c r="CU621" s="8"/>
      <c r="CV621" s="8"/>
      <c r="CW621" s="8"/>
      <c r="CX621" s="8"/>
      <c r="CY621" s="8"/>
      <c r="CZ621" s="8"/>
      <c r="DA621" s="8"/>
      <c r="DB621" s="8"/>
      <c r="DC621" s="8"/>
      <c r="DD621" s="8"/>
      <c r="DE621" s="8"/>
      <c r="DF621" s="8"/>
      <c r="DG621" s="8"/>
      <c r="DH621" s="8"/>
      <c r="DI621" s="8"/>
      <c r="DJ621" s="8"/>
      <c r="DK621" s="8"/>
      <c r="DL621" s="8"/>
      <c r="DM621" s="8"/>
      <c r="DN621" s="8"/>
      <c r="DO621" s="8"/>
      <c r="DP621" s="8"/>
      <c r="DQ621" s="8"/>
      <c r="DR621" s="8"/>
      <c r="DS621" s="8"/>
      <c r="DT621" s="8"/>
      <c r="DU621" s="8"/>
      <c r="DV621" s="8"/>
      <c r="DW621" s="8"/>
      <c r="DX621" s="8"/>
      <c r="DY621" s="8"/>
      <c r="DZ621" s="8"/>
      <c r="EA621" s="8"/>
      <c r="EB621" s="8"/>
      <c r="EC621" s="8"/>
      <c r="ED621" s="8"/>
    </row>
    <row r="622" spans="36:134" x14ac:dyDescent="0.2"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  <c r="CG622" s="8"/>
      <c r="CH622" s="8"/>
      <c r="CI622" s="8"/>
      <c r="CJ622" s="8"/>
      <c r="CK622" s="8"/>
      <c r="CL622" s="8"/>
      <c r="CM622" s="8"/>
      <c r="CN622" s="8"/>
      <c r="CO622" s="8"/>
      <c r="CP622" s="8"/>
      <c r="CQ622" s="8"/>
      <c r="CR622" s="8"/>
      <c r="CS622" s="8"/>
      <c r="CT622" s="8"/>
      <c r="CU622" s="8"/>
      <c r="CV622" s="8"/>
      <c r="CW622" s="8"/>
      <c r="CX622" s="8"/>
      <c r="CY622" s="8"/>
      <c r="CZ622" s="8"/>
      <c r="DA622" s="8"/>
      <c r="DB622" s="8"/>
      <c r="DC622" s="8"/>
      <c r="DD622" s="8"/>
      <c r="DE622" s="8"/>
      <c r="DF622" s="8"/>
      <c r="DG622" s="8"/>
      <c r="DH622" s="8"/>
      <c r="DI622" s="8"/>
      <c r="DJ622" s="8"/>
      <c r="DK622" s="8"/>
      <c r="DL622" s="8"/>
      <c r="DM622" s="8"/>
      <c r="DN622" s="8"/>
      <c r="DO622" s="8"/>
      <c r="DP622" s="8"/>
      <c r="DQ622" s="8"/>
      <c r="DR622" s="8"/>
      <c r="DS622" s="8"/>
      <c r="DT622" s="8"/>
      <c r="DU622" s="8"/>
      <c r="DV622" s="8"/>
      <c r="DW622" s="8"/>
      <c r="DX622" s="8"/>
      <c r="DY622" s="8"/>
      <c r="DZ622" s="8"/>
      <c r="EA622" s="8"/>
      <c r="EB622" s="8"/>
      <c r="EC622" s="8"/>
      <c r="ED622" s="8"/>
    </row>
    <row r="623" spans="36:134" x14ac:dyDescent="0.2"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8"/>
      <c r="CF623" s="8"/>
      <c r="CG623" s="8"/>
      <c r="CH623" s="8"/>
      <c r="CI623" s="8"/>
      <c r="CJ623" s="8"/>
      <c r="CK623" s="8"/>
      <c r="CL623" s="8"/>
      <c r="CM623" s="8"/>
      <c r="CN623" s="8"/>
      <c r="CO623" s="8"/>
      <c r="CP623" s="8"/>
      <c r="CQ623" s="8"/>
      <c r="CR623" s="8"/>
      <c r="CS623" s="8"/>
      <c r="CT623" s="8"/>
      <c r="CU623" s="8"/>
      <c r="CV623" s="8"/>
      <c r="CW623" s="8"/>
      <c r="CX623" s="8"/>
      <c r="CY623" s="8"/>
      <c r="CZ623" s="8"/>
      <c r="DA623" s="8"/>
      <c r="DB623" s="8"/>
      <c r="DC623" s="8"/>
      <c r="DD623" s="8"/>
      <c r="DE623" s="8"/>
      <c r="DF623" s="8"/>
      <c r="DG623" s="8"/>
      <c r="DH623" s="8"/>
      <c r="DI623" s="8"/>
      <c r="DJ623" s="8"/>
      <c r="DK623" s="8"/>
      <c r="DL623" s="8"/>
      <c r="DM623" s="8"/>
      <c r="DN623" s="8"/>
      <c r="DO623" s="8"/>
      <c r="DP623" s="8"/>
      <c r="DQ623" s="8"/>
      <c r="DR623" s="8"/>
      <c r="DS623" s="8"/>
      <c r="DT623" s="8"/>
      <c r="DU623" s="8"/>
      <c r="DV623" s="8"/>
      <c r="DW623" s="8"/>
      <c r="DX623" s="8"/>
      <c r="DY623" s="8"/>
      <c r="DZ623" s="8"/>
      <c r="EA623" s="8"/>
      <c r="EB623" s="8"/>
      <c r="EC623" s="8"/>
      <c r="ED623" s="8"/>
    </row>
    <row r="624" spans="36:134" s="1" customFormat="1" x14ac:dyDescent="0.2"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  <c r="CG624" s="8"/>
      <c r="CH624" s="8"/>
      <c r="CI624" s="8"/>
      <c r="CJ624" s="8"/>
      <c r="CK624" s="8"/>
      <c r="CL624" s="8"/>
      <c r="CM624" s="8"/>
      <c r="CN624" s="8"/>
      <c r="CO624" s="8"/>
      <c r="CP624" s="8"/>
      <c r="CQ624" s="8"/>
      <c r="CR624" s="8"/>
      <c r="CS624" s="8"/>
      <c r="CT624" s="8"/>
      <c r="CU624" s="8"/>
      <c r="CV624" s="8"/>
      <c r="CW624" s="8"/>
      <c r="CX624" s="8"/>
      <c r="CY624" s="8"/>
      <c r="CZ624" s="8"/>
      <c r="DA624" s="8"/>
      <c r="DB624" s="8"/>
      <c r="DC624" s="8"/>
      <c r="DD624" s="8"/>
      <c r="DE624" s="8"/>
      <c r="DF624" s="8"/>
      <c r="DG624" s="8"/>
      <c r="DH624" s="8"/>
      <c r="DI624" s="8"/>
      <c r="DJ624" s="8"/>
      <c r="DK624" s="8"/>
      <c r="DL624" s="8"/>
      <c r="DM624" s="8"/>
      <c r="DN624" s="8"/>
      <c r="DO624" s="8"/>
      <c r="DP624" s="8"/>
      <c r="DQ624" s="8"/>
      <c r="DR624" s="8"/>
      <c r="DS624" s="8"/>
      <c r="DT624" s="8"/>
      <c r="DU624" s="8"/>
      <c r="DV624" s="8"/>
      <c r="DW624" s="8"/>
      <c r="DX624" s="8"/>
      <c r="DY624" s="8"/>
      <c r="DZ624" s="8"/>
      <c r="EA624" s="8"/>
      <c r="EB624" s="8"/>
      <c r="EC624" s="8"/>
      <c r="ED624" s="8"/>
    </row>
    <row r="625" spans="36:134" x14ac:dyDescent="0.2"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8"/>
      <c r="CR625" s="8"/>
      <c r="CS625" s="8"/>
      <c r="CT625" s="8"/>
      <c r="CU625" s="8"/>
      <c r="CV625" s="8"/>
      <c r="CW625" s="8"/>
      <c r="CX625" s="8"/>
      <c r="CY625" s="8"/>
      <c r="CZ625" s="8"/>
      <c r="DA625" s="8"/>
      <c r="DB625" s="8"/>
      <c r="DC625" s="8"/>
      <c r="DD625" s="8"/>
      <c r="DE625" s="8"/>
      <c r="DF625" s="8"/>
      <c r="DG625" s="8"/>
      <c r="DH625" s="8"/>
      <c r="DI625" s="8"/>
      <c r="DJ625" s="8"/>
      <c r="DK625" s="8"/>
      <c r="DL625" s="8"/>
      <c r="DM625" s="8"/>
      <c r="DN625" s="8"/>
      <c r="DO625" s="8"/>
      <c r="DP625" s="8"/>
      <c r="DQ625" s="8"/>
      <c r="DR625" s="8"/>
      <c r="DS625" s="8"/>
      <c r="DT625" s="8"/>
      <c r="DU625" s="8"/>
      <c r="DV625" s="8"/>
      <c r="DW625" s="8"/>
      <c r="DX625" s="8"/>
      <c r="DY625" s="8"/>
      <c r="DZ625" s="8"/>
      <c r="EA625" s="8"/>
      <c r="EB625" s="8"/>
      <c r="EC625" s="8"/>
      <c r="ED625" s="8"/>
    </row>
    <row r="626" spans="36:134" s="1" customFormat="1" x14ac:dyDescent="0.2"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  <c r="CG626" s="8"/>
      <c r="CH626" s="8"/>
      <c r="CI626" s="8"/>
      <c r="CJ626" s="8"/>
      <c r="CK626" s="8"/>
      <c r="CL626" s="8"/>
      <c r="CM626" s="8"/>
      <c r="CN626" s="8"/>
      <c r="CO626" s="8"/>
      <c r="CP626" s="8"/>
      <c r="CQ626" s="8"/>
      <c r="CR626" s="8"/>
      <c r="CS626" s="8"/>
      <c r="CT626" s="8"/>
      <c r="CU626" s="8"/>
      <c r="CV626" s="8"/>
      <c r="CW626" s="8"/>
      <c r="CX626" s="8"/>
      <c r="CY626" s="8"/>
      <c r="CZ626" s="8"/>
      <c r="DA626" s="8"/>
      <c r="DB626" s="8"/>
      <c r="DC626" s="8"/>
      <c r="DD626" s="8"/>
      <c r="DE626" s="8"/>
      <c r="DF626" s="8"/>
      <c r="DG626" s="8"/>
      <c r="DH626" s="8"/>
      <c r="DI626" s="8"/>
      <c r="DJ626" s="8"/>
      <c r="DK626" s="8"/>
      <c r="DL626" s="8"/>
      <c r="DM626" s="8"/>
      <c r="DN626" s="8"/>
      <c r="DO626" s="8"/>
      <c r="DP626" s="8"/>
      <c r="DQ626" s="8"/>
      <c r="DR626" s="8"/>
      <c r="DS626" s="8"/>
      <c r="DT626" s="8"/>
      <c r="DU626" s="8"/>
      <c r="DV626" s="8"/>
      <c r="DW626" s="8"/>
      <c r="DX626" s="8"/>
      <c r="DY626" s="8"/>
      <c r="DZ626" s="8"/>
      <c r="EA626" s="8"/>
      <c r="EB626" s="8"/>
      <c r="EC626" s="8"/>
      <c r="ED626" s="8"/>
    </row>
    <row r="627" spans="36:134" s="1" customFormat="1" x14ac:dyDescent="0.2"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  <c r="CG627" s="8"/>
      <c r="CH627" s="8"/>
      <c r="CI627" s="8"/>
      <c r="CJ627" s="8"/>
      <c r="CK627" s="8"/>
      <c r="CL627" s="8"/>
      <c r="CM627" s="8"/>
      <c r="CN627" s="8"/>
      <c r="CO627" s="8"/>
      <c r="CP627" s="8"/>
      <c r="CQ627" s="8"/>
      <c r="CR627" s="8"/>
      <c r="CS627" s="8"/>
      <c r="CT627" s="8"/>
      <c r="CU627" s="8"/>
      <c r="CV627" s="8"/>
      <c r="CW627" s="8"/>
      <c r="CX627" s="8"/>
      <c r="CY627" s="8"/>
      <c r="CZ627" s="8"/>
      <c r="DA627" s="8"/>
      <c r="DB627" s="8"/>
      <c r="DC627" s="8"/>
      <c r="DD627" s="8"/>
      <c r="DE627" s="8"/>
      <c r="DF627" s="8"/>
      <c r="DG627" s="8"/>
      <c r="DH627" s="8"/>
      <c r="DI627" s="8"/>
      <c r="DJ627" s="8"/>
      <c r="DK627" s="8"/>
      <c r="DL627" s="8"/>
      <c r="DM627" s="8"/>
      <c r="DN627" s="8"/>
      <c r="DO627" s="8"/>
      <c r="DP627" s="8"/>
      <c r="DQ627" s="8"/>
      <c r="DR627" s="8"/>
      <c r="DS627" s="8"/>
      <c r="DT627" s="8"/>
      <c r="DU627" s="8"/>
      <c r="DV627" s="8"/>
      <c r="DW627" s="8"/>
      <c r="DX627" s="8"/>
      <c r="DY627" s="8"/>
      <c r="DZ627" s="8"/>
      <c r="EA627" s="8"/>
      <c r="EB627" s="8"/>
      <c r="EC627" s="8"/>
      <c r="ED627" s="8"/>
    </row>
    <row r="628" spans="36:134" s="1" customFormat="1" x14ac:dyDescent="0.2"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  <c r="CG628" s="8"/>
      <c r="CH628" s="8"/>
      <c r="CI628" s="8"/>
      <c r="CJ628" s="8"/>
      <c r="CK628" s="8"/>
      <c r="CL628" s="8"/>
      <c r="CM628" s="8"/>
      <c r="CN628" s="8"/>
      <c r="CO628" s="8"/>
      <c r="CP628" s="8"/>
      <c r="CQ628" s="8"/>
      <c r="CR628" s="8"/>
      <c r="CS628" s="8"/>
      <c r="CT628" s="8"/>
      <c r="CU628" s="8"/>
      <c r="CV628" s="8"/>
      <c r="CW628" s="8"/>
      <c r="CX628" s="8"/>
      <c r="CY628" s="8"/>
      <c r="CZ628" s="8"/>
      <c r="DA628" s="8"/>
      <c r="DB628" s="8"/>
      <c r="DC628" s="8"/>
      <c r="DD628" s="8"/>
      <c r="DE628" s="8"/>
      <c r="DF628" s="8"/>
      <c r="DG628" s="8"/>
      <c r="DH628" s="8"/>
      <c r="DI628" s="8"/>
      <c r="DJ628" s="8"/>
      <c r="DK628" s="8"/>
      <c r="DL628" s="8"/>
      <c r="DM628" s="8"/>
      <c r="DN628" s="8"/>
      <c r="DO628" s="8"/>
      <c r="DP628" s="8"/>
      <c r="DQ628" s="8"/>
      <c r="DR628" s="8"/>
      <c r="DS628" s="8"/>
      <c r="DT628" s="8"/>
      <c r="DU628" s="8"/>
      <c r="DV628" s="8"/>
      <c r="DW628" s="8"/>
      <c r="DX628" s="8"/>
      <c r="DY628" s="8"/>
      <c r="DZ628" s="8"/>
      <c r="EA628" s="8"/>
      <c r="EB628" s="8"/>
      <c r="EC628" s="8"/>
      <c r="ED628" s="8"/>
    </row>
    <row r="629" spans="36:134" x14ac:dyDescent="0.2"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  <c r="CF629" s="8"/>
      <c r="CG629" s="8"/>
      <c r="CH629" s="8"/>
      <c r="CI629" s="8"/>
      <c r="CJ629" s="8"/>
      <c r="CK629" s="8"/>
      <c r="CL629" s="8"/>
      <c r="CM629" s="8"/>
      <c r="CN629" s="8"/>
      <c r="CO629" s="8"/>
      <c r="CP629" s="8"/>
      <c r="CQ629" s="8"/>
      <c r="CR629" s="8"/>
      <c r="CS629" s="8"/>
      <c r="CT629" s="8"/>
      <c r="CU629" s="8"/>
      <c r="CV629" s="8"/>
      <c r="CW629" s="8"/>
      <c r="CX629" s="8"/>
      <c r="CY629" s="8"/>
      <c r="CZ629" s="8"/>
      <c r="DA629" s="8"/>
      <c r="DB629" s="8"/>
      <c r="DC629" s="8"/>
      <c r="DD629" s="8"/>
      <c r="DE629" s="8"/>
      <c r="DF629" s="8"/>
      <c r="DG629" s="8"/>
      <c r="DH629" s="8"/>
      <c r="DI629" s="8"/>
      <c r="DJ629" s="8"/>
      <c r="DK629" s="8"/>
      <c r="DL629" s="8"/>
      <c r="DM629" s="8"/>
      <c r="DN629" s="8"/>
      <c r="DO629" s="8"/>
      <c r="DP629" s="8"/>
      <c r="DQ629" s="8"/>
      <c r="DR629" s="8"/>
      <c r="DS629" s="8"/>
      <c r="DT629" s="8"/>
      <c r="DU629" s="8"/>
      <c r="DV629" s="8"/>
      <c r="DW629" s="8"/>
      <c r="DX629" s="8"/>
      <c r="DY629" s="8"/>
      <c r="DZ629" s="8"/>
      <c r="EA629" s="8"/>
      <c r="EB629" s="8"/>
      <c r="EC629" s="8"/>
      <c r="ED629" s="8"/>
    </row>
    <row r="630" spans="36:134" x14ac:dyDescent="0.2"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  <c r="CG630" s="8"/>
      <c r="CH630" s="8"/>
      <c r="CI630" s="8"/>
      <c r="CJ630" s="8"/>
      <c r="CK630" s="8"/>
      <c r="CL630" s="8"/>
      <c r="CM630" s="8"/>
      <c r="CN630" s="8"/>
      <c r="CO630" s="8"/>
      <c r="CP630" s="8"/>
      <c r="CQ630" s="8"/>
      <c r="CR630" s="8"/>
      <c r="CS630" s="8"/>
      <c r="CT630" s="8"/>
      <c r="CU630" s="8"/>
      <c r="CV630" s="8"/>
      <c r="CW630" s="8"/>
      <c r="CX630" s="8"/>
      <c r="CY630" s="8"/>
      <c r="CZ630" s="8"/>
      <c r="DA630" s="8"/>
      <c r="DB630" s="8"/>
      <c r="DC630" s="8"/>
      <c r="DD630" s="8"/>
      <c r="DE630" s="8"/>
      <c r="DF630" s="8"/>
      <c r="DG630" s="8"/>
      <c r="DH630" s="8"/>
      <c r="DI630" s="8"/>
      <c r="DJ630" s="8"/>
      <c r="DK630" s="8"/>
      <c r="DL630" s="8"/>
      <c r="DM630" s="8"/>
      <c r="DN630" s="8"/>
      <c r="DO630" s="8"/>
      <c r="DP630" s="8"/>
      <c r="DQ630" s="8"/>
      <c r="DR630" s="8"/>
      <c r="DS630" s="8"/>
      <c r="DT630" s="8"/>
      <c r="DU630" s="8"/>
      <c r="DV630" s="8"/>
      <c r="DW630" s="8"/>
      <c r="DX630" s="8"/>
      <c r="DY630" s="8"/>
      <c r="DZ630" s="8"/>
      <c r="EA630" s="8"/>
      <c r="EB630" s="8"/>
      <c r="EC630" s="8"/>
      <c r="ED630" s="8"/>
    </row>
    <row r="631" spans="36:134" x14ac:dyDescent="0.2"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  <c r="CF631" s="8"/>
      <c r="CG631" s="8"/>
      <c r="CH631" s="8"/>
      <c r="CI631" s="8"/>
      <c r="CJ631" s="8"/>
      <c r="CK631" s="8"/>
      <c r="CL631" s="8"/>
      <c r="CM631" s="8"/>
      <c r="CN631" s="8"/>
      <c r="CO631" s="8"/>
      <c r="CP631" s="8"/>
      <c r="CQ631" s="8"/>
      <c r="CR631" s="8"/>
      <c r="CS631" s="8"/>
      <c r="CT631" s="8"/>
      <c r="CU631" s="8"/>
      <c r="CV631" s="8"/>
      <c r="CW631" s="8"/>
      <c r="CX631" s="8"/>
      <c r="CY631" s="8"/>
      <c r="CZ631" s="8"/>
      <c r="DA631" s="8"/>
      <c r="DB631" s="8"/>
      <c r="DC631" s="8"/>
      <c r="DD631" s="8"/>
      <c r="DE631" s="8"/>
      <c r="DF631" s="8"/>
      <c r="DG631" s="8"/>
      <c r="DH631" s="8"/>
      <c r="DI631" s="8"/>
      <c r="DJ631" s="8"/>
      <c r="DK631" s="8"/>
      <c r="DL631" s="8"/>
      <c r="DM631" s="8"/>
      <c r="DN631" s="8"/>
      <c r="DO631" s="8"/>
      <c r="DP631" s="8"/>
      <c r="DQ631" s="8"/>
      <c r="DR631" s="8"/>
      <c r="DS631" s="8"/>
      <c r="DT631" s="8"/>
      <c r="DU631" s="8"/>
      <c r="DV631" s="8"/>
      <c r="DW631" s="8"/>
      <c r="DX631" s="8"/>
      <c r="DY631" s="8"/>
      <c r="DZ631" s="8"/>
      <c r="EA631" s="8"/>
      <c r="EB631" s="8"/>
      <c r="EC631" s="8"/>
      <c r="ED631" s="8"/>
    </row>
    <row r="632" spans="36:134" x14ac:dyDescent="0.2"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  <c r="CG632" s="8"/>
      <c r="CH632" s="8"/>
      <c r="CI632" s="8"/>
      <c r="CJ632" s="8"/>
      <c r="CK632" s="8"/>
      <c r="CL632" s="8"/>
      <c r="CM632" s="8"/>
      <c r="CN632" s="8"/>
      <c r="CO632" s="8"/>
      <c r="CP632" s="8"/>
      <c r="CQ632" s="8"/>
      <c r="CR632" s="8"/>
      <c r="CS632" s="8"/>
      <c r="CT632" s="8"/>
      <c r="CU632" s="8"/>
      <c r="CV632" s="8"/>
      <c r="CW632" s="8"/>
      <c r="CX632" s="8"/>
      <c r="CY632" s="8"/>
      <c r="CZ632" s="8"/>
      <c r="DA632" s="8"/>
      <c r="DB632" s="8"/>
      <c r="DC632" s="8"/>
      <c r="DD632" s="8"/>
      <c r="DE632" s="8"/>
      <c r="DF632" s="8"/>
      <c r="DG632" s="8"/>
      <c r="DH632" s="8"/>
      <c r="DI632" s="8"/>
      <c r="DJ632" s="8"/>
      <c r="DK632" s="8"/>
      <c r="DL632" s="8"/>
      <c r="DM632" s="8"/>
      <c r="DN632" s="8"/>
      <c r="DO632" s="8"/>
      <c r="DP632" s="8"/>
      <c r="DQ632" s="8"/>
      <c r="DR632" s="8"/>
      <c r="DS632" s="8"/>
      <c r="DT632" s="8"/>
      <c r="DU632" s="8"/>
      <c r="DV632" s="8"/>
      <c r="DW632" s="8"/>
      <c r="DX632" s="8"/>
      <c r="DY632" s="8"/>
      <c r="DZ632" s="8"/>
      <c r="EA632" s="8"/>
      <c r="EB632" s="8"/>
      <c r="EC632" s="8"/>
      <c r="ED632" s="8"/>
    </row>
    <row r="633" spans="36:134" x14ac:dyDescent="0.2"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8"/>
      <c r="CF633" s="8"/>
      <c r="CG633" s="8"/>
      <c r="CH633" s="8"/>
      <c r="CI633" s="8"/>
      <c r="CJ633" s="8"/>
      <c r="CK633" s="8"/>
      <c r="CL633" s="8"/>
      <c r="CM633" s="8"/>
      <c r="CN633" s="8"/>
      <c r="CO633" s="8"/>
      <c r="CP633" s="8"/>
      <c r="CQ633" s="8"/>
      <c r="CR633" s="8"/>
      <c r="CS633" s="8"/>
      <c r="CT633" s="8"/>
      <c r="CU633" s="8"/>
      <c r="CV633" s="8"/>
      <c r="CW633" s="8"/>
      <c r="CX633" s="8"/>
      <c r="CY633" s="8"/>
      <c r="CZ633" s="8"/>
      <c r="DA633" s="8"/>
      <c r="DB633" s="8"/>
      <c r="DC633" s="8"/>
      <c r="DD633" s="8"/>
      <c r="DE633" s="8"/>
      <c r="DF633" s="8"/>
      <c r="DG633" s="8"/>
      <c r="DH633" s="8"/>
      <c r="DI633" s="8"/>
      <c r="DJ633" s="8"/>
      <c r="DK633" s="8"/>
      <c r="DL633" s="8"/>
      <c r="DM633" s="8"/>
      <c r="DN633" s="8"/>
      <c r="DO633" s="8"/>
      <c r="DP633" s="8"/>
      <c r="DQ633" s="8"/>
      <c r="DR633" s="8"/>
      <c r="DS633" s="8"/>
      <c r="DT633" s="8"/>
      <c r="DU633" s="8"/>
      <c r="DV633" s="8"/>
      <c r="DW633" s="8"/>
      <c r="DX633" s="8"/>
      <c r="DY633" s="8"/>
      <c r="DZ633" s="8"/>
      <c r="EA633" s="8"/>
      <c r="EB633" s="8"/>
      <c r="EC633" s="8"/>
      <c r="ED633" s="8"/>
    </row>
    <row r="634" spans="36:134" x14ac:dyDescent="0.2"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8"/>
      <c r="CF634" s="8"/>
      <c r="CG634" s="8"/>
      <c r="CH634" s="8"/>
      <c r="CI634" s="8"/>
      <c r="CJ634" s="8"/>
      <c r="CK634" s="8"/>
      <c r="CL634" s="8"/>
      <c r="CM634" s="8"/>
      <c r="CN634" s="8"/>
      <c r="CO634" s="8"/>
      <c r="CP634" s="8"/>
      <c r="CQ634" s="8"/>
      <c r="CR634" s="8"/>
      <c r="CS634" s="8"/>
      <c r="CT634" s="8"/>
      <c r="CU634" s="8"/>
      <c r="CV634" s="8"/>
      <c r="CW634" s="8"/>
      <c r="CX634" s="8"/>
      <c r="CY634" s="8"/>
      <c r="CZ634" s="8"/>
      <c r="DA634" s="8"/>
      <c r="DB634" s="8"/>
      <c r="DC634" s="8"/>
      <c r="DD634" s="8"/>
      <c r="DE634" s="8"/>
      <c r="DF634" s="8"/>
      <c r="DG634" s="8"/>
      <c r="DH634" s="8"/>
      <c r="DI634" s="8"/>
      <c r="DJ634" s="8"/>
      <c r="DK634" s="8"/>
      <c r="DL634" s="8"/>
      <c r="DM634" s="8"/>
      <c r="DN634" s="8"/>
      <c r="DO634" s="8"/>
      <c r="DP634" s="8"/>
      <c r="DQ634" s="8"/>
      <c r="DR634" s="8"/>
      <c r="DS634" s="8"/>
      <c r="DT634" s="8"/>
      <c r="DU634" s="8"/>
      <c r="DV634" s="8"/>
      <c r="DW634" s="8"/>
      <c r="DX634" s="8"/>
      <c r="DY634" s="8"/>
      <c r="DZ634" s="8"/>
      <c r="EA634" s="8"/>
      <c r="EB634" s="8"/>
      <c r="EC634" s="8"/>
      <c r="ED634" s="8"/>
    </row>
    <row r="635" spans="36:134" s="1" customFormat="1" x14ac:dyDescent="0.2"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8"/>
      <c r="CF635" s="8"/>
      <c r="CG635" s="8"/>
      <c r="CH635" s="8"/>
      <c r="CI635" s="8"/>
      <c r="CJ635" s="8"/>
      <c r="CK635" s="8"/>
      <c r="CL635" s="8"/>
      <c r="CM635" s="8"/>
      <c r="CN635" s="8"/>
      <c r="CO635" s="8"/>
      <c r="CP635" s="8"/>
      <c r="CQ635" s="8"/>
      <c r="CR635" s="8"/>
      <c r="CS635" s="8"/>
      <c r="CT635" s="8"/>
      <c r="CU635" s="8"/>
      <c r="CV635" s="8"/>
      <c r="CW635" s="8"/>
      <c r="CX635" s="8"/>
      <c r="CY635" s="8"/>
      <c r="CZ635" s="8"/>
      <c r="DA635" s="8"/>
      <c r="DB635" s="8"/>
      <c r="DC635" s="8"/>
      <c r="DD635" s="8"/>
      <c r="DE635" s="8"/>
      <c r="DF635" s="8"/>
      <c r="DG635" s="8"/>
      <c r="DH635" s="8"/>
      <c r="DI635" s="8"/>
      <c r="DJ635" s="8"/>
      <c r="DK635" s="8"/>
      <c r="DL635" s="8"/>
      <c r="DM635" s="8"/>
      <c r="DN635" s="8"/>
      <c r="DO635" s="8"/>
      <c r="DP635" s="8"/>
      <c r="DQ635" s="8"/>
      <c r="DR635" s="8"/>
      <c r="DS635" s="8"/>
      <c r="DT635" s="8"/>
      <c r="DU635" s="8"/>
      <c r="DV635" s="8"/>
      <c r="DW635" s="8"/>
      <c r="DX635" s="8"/>
      <c r="DY635" s="8"/>
      <c r="DZ635" s="8"/>
      <c r="EA635" s="8"/>
      <c r="EB635" s="8"/>
      <c r="EC635" s="8"/>
      <c r="ED635" s="8"/>
    </row>
    <row r="636" spans="36:134" x14ac:dyDescent="0.2"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8"/>
      <c r="CF636" s="8"/>
      <c r="CG636" s="8"/>
      <c r="CH636" s="8"/>
      <c r="CI636" s="8"/>
      <c r="CJ636" s="8"/>
      <c r="CK636" s="8"/>
      <c r="CL636" s="8"/>
      <c r="CM636" s="8"/>
      <c r="CN636" s="8"/>
      <c r="CO636" s="8"/>
      <c r="CP636" s="8"/>
      <c r="CQ636" s="8"/>
      <c r="CR636" s="8"/>
      <c r="CS636" s="8"/>
      <c r="CT636" s="8"/>
      <c r="CU636" s="8"/>
      <c r="CV636" s="8"/>
      <c r="CW636" s="8"/>
      <c r="CX636" s="8"/>
      <c r="CY636" s="8"/>
      <c r="CZ636" s="8"/>
      <c r="DA636" s="8"/>
      <c r="DB636" s="8"/>
      <c r="DC636" s="8"/>
      <c r="DD636" s="8"/>
      <c r="DE636" s="8"/>
      <c r="DF636" s="8"/>
      <c r="DG636" s="8"/>
      <c r="DH636" s="8"/>
      <c r="DI636" s="8"/>
      <c r="DJ636" s="8"/>
      <c r="DK636" s="8"/>
      <c r="DL636" s="8"/>
      <c r="DM636" s="8"/>
      <c r="DN636" s="8"/>
      <c r="DO636" s="8"/>
      <c r="DP636" s="8"/>
      <c r="DQ636" s="8"/>
      <c r="DR636" s="8"/>
      <c r="DS636" s="8"/>
      <c r="DT636" s="8"/>
      <c r="DU636" s="8"/>
      <c r="DV636" s="8"/>
      <c r="DW636" s="8"/>
      <c r="DX636" s="8"/>
      <c r="DY636" s="8"/>
      <c r="DZ636" s="8"/>
      <c r="EA636" s="8"/>
      <c r="EB636" s="8"/>
      <c r="EC636" s="8"/>
      <c r="ED636" s="8"/>
    </row>
    <row r="637" spans="36:134" x14ac:dyDescent="0.2"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  <c r="CC637" s="8"/>
      <c r="CD637" s="8"/>
      <c r="CE637" s="8"/>
      <c r="CF637" s="8"/>
      <c r="CG637" s="8"/>
      <c r="CH637" s="8"/>
      <c r="CI637" s="8"/>
      <c r="CJ637" s="8"/>
      <c r="CK637" s="8"/>
      <c r="CL637" s="8"/>
      <c r="CM637" s="8"/>
      <c r="CN637" s="8"/>
      <c r="CO637" s="8"/>
      <c r="CP637" s="8"/>
      <c r="CQ637" s="8"/>
      <c r="CR637" s="8"/>
      <c r="CS637" s="8"/>
      <c r="CT637" s="8"/>
      <c r="CU637" s="8"/>
      <c r="CV637" s="8"/>
      <c r="CW637" s="8"/>
      <c r="CX637" s="8"/>
      <c r="CY637" s="8"/>
      <c r="CZ637" s="8"/>
      <c r="DA637" s="8"/>
      <c r="DB637" s="8"/>
      <c r="DC637" s="8"/>
      <c r="DD637" s="8"/>
      <c r="DE637" s="8"/>
      <c r="DF637" s="8"/>
      <c r="DG637" s="8"/>
      <c r="DH637" s="8"/>
      <c r="DI637" s="8"/>
      <c r="DJ637" s="8"/>
      <c r="DK637" s="8"/>
      <c r="DL637" s="8"/>
      <c r="DM637" s="8"/>
      <c r="DN637" s="8"/>
      <c r="DO637" s="8"/>
      <c r="DP637" s="8"/>
      <c r="DQ637" s="8"/>
      <c r="DR637" s="8"/>
      <c r="DS637" s="8"/>
      <c r="DT637" s="8"/>
      <c r="DU637" s="8"/>
      <c r="DV637" s="8"/>
      <c r="DW637" s="8"/>
      <c r="DX637" s="8"/>
      <c r="DY637" s="8"/>
      <c r="DZ637" s="8"/>
      <c r="EA637" s="8"/>
      <c r="EB637" s="8"/>
      <c r="EC637" s="8"/>
      <c r="ED637" s="8"/>
    </row>
    <row r="638" spans="36:134" x14ac:dyDescent="0.2"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  <c r="CG638" s="8"/>
      <c r="CH638" s="8"/>
      <c r="CI638" s="8"/>
      <c r="CJ638" s="8"/>
      <c r="CK638" s="8"/>
      <c r="CL638" s="8"/>
      <c r="CM638" s="8"/>
      <c r="CN638" s="8"/>
      <c r="CO638" s="8"/>
      <c r="CP638" s="8"/>
      <c r="CQ638" s="8"/>
      <c r="CR638" s="8"/>
      <c r="CS638" s="8"/>
      <c r="CT638" s="8"/>
      <c r="CU638" s="8"/>
      <c r="CV638" s="8"/>
      <c r="CW638" s="8"/>
      <c r="CX638" s="8"/>
      <c r="CY638" s="8"/>
      <c r="CZ638" s="8"/>
      <c r="DA638" s="8"/>
      <c r="DB638" s="8"/>
      <c r="DC638" s="8"/>
      <c r="DD638" s="8"/>
      <c r="DE638" s="8"/>
      <c r="DF638" s="8"/>
      <c r="DG638" s="8"/>
      <c r="DH638" s="8"/>
      <c r="DI638" s="8"/>
      <c r="DJ638" s="8"/>
      <c r="DK638" s="8"/>
      <c r="DL638" s="8"/>
      <c r="DM638" s="8"/>
      <c r="DN638" s="8"/>
      <c r="DO638" s="8"/>
      <c r="DP638" s="8"/>
      <c r="DQ638" s="8"/>
      <c r="DR638" s="8"/>
      <c r="DS638" s="8"/>
      <c r="DT638" s="8"/>
      <c r="DU638" s="8"/>
      <c r="DV638" s="8"/>
      <c r="DW638" s="8"/>
      <c r="DX638" s="8"/>
      <c r="DY638" s="8"/>
      <c r="DZ638" s="8"/>
      <c r="EA638" s="8"/>
      <c r="EB638" s="8"/>
      <c r="EC638" s="8"/>
      <c r="ED638" s="8"/>
    </row>
    <row r="639" spans="36:134" s="1" customFormat="1" x14ac:dyDescent="0.2"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/>
      <c r="CE639" s="8"/>
      <c r="CF639" s="8"/>
      <c r="CG639" s="8"/>
      <c r="CH639" s="8"/>
      <c r="CI639" s="8"/>
      <c r="CJ639" s="8"/>
      <c r="CK639" s="8"/>
      <c r="CL639" s="8"/>
      <c r="CM639" s="8"/>
      <c r="CN639" s="8"/>
      <c r="CO639" s="8"/>
      <c r="CP639" s="8"/>
      <c r="CQ639" s="8"/>
      <c r="CR639" s="8"/>
      <c r="CS639" s="8"/>
      <c r="CT639" s="8"/>
      <c r="CU639" s="8"/>
      <c r="CV639" s="8"/>
      <c r="CW639" s="8"/>
      <c r="CX639" s="8"/>
      <c r="CY639" s="8"/>
      <c r="CZ639" s="8"/>
      <c r="DA639" s="8"/>
      <c r="DB639" s="8"/>
      <c r="DC639" s="8"/>
      <c r="DD639" s="8"/>
      <c r="DE639" s="8"/>
      <c r="DF639" s="8"/>
      <c r="DG639" s="8"/>
      <c r="DH639" s="8"/>
      <c r="DI639" s="8"/>
      <c r="DJ639" s="8"/>
      <c r="DK639" s="8"/>
      <c r="DL639" s="8"/>
      <c r="DM639" s="8"/>
      <c r="DN639" s="8"/>
      <c r="DO639" s="8"/>
      <c r="DP639" s="8"/>
      <c r="DQ639" s="8"/>
      <c r="DR639" s="8"/>
      <c r="DS639" s="8"/>
      <c r="DT639" s="8"/>
      <c r="DU639" s="8"/>
      <c r="DV639" s="8"/>
      <c r="DW639" s="8"/>
      <c r="DX639" s="8"/>
      <c r="DY639" s="8"/>
      <c r="DZ639" s="8"/>
      <c r="EA639" s="8"/>
      <c r="EB639" s="8"/>
      <c r="EC639" s="8"/>
      <c r="ED639" s="8"/>
    </row>
    <row r="640" spans="36:134" x14ac:dyDescent="0.2"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  <c r="CF640" s="8"/>
      <c r="CG640" s="8"/>
      <c r="CH640" s="8"/>
      <c r="CI640" s="8"/>
      <c r="CJ640" s="8"/>
      <c r="CK640" s="8"/>
      <c r="CL640" s="8"/>
      <c r="CM640" s="8"/>
      <c r="CN640" s="8"/>
      <c r="CO640" s="8"/>
      <c r="CP640" s="8"/>
      <c r="CQ640" s="8"/>
      <c r="CR640" s="8"/>
      <c r="CS640" s="8"/>
      <c r="CT640" s="8"/>
      <c r="CU640" s="8"/>
      <c r="CV640" s="8"/>
      <c r="CW640" s="8"/>
      <c r="CX640" s="8"/>
      <c r="CY640" s="8"/>
      <c r="CZ640" s="8"/>
      <c r="DA640" s="8"/>
      <c r="DB640" s="8"/>
      <c r="DC640" s="8"/>
      <c r="DD640" s="8"/>
      <c r="DE640" s="8"/>
      <c r="DF640" s="8"/>
      <c r="DG640" s="8"/>
      <c r="DH640" s="8"/>
      <c r="DI640" s="8"/>
      <c r="DJ640" s="8"/>
      <c r="DK640" s="8"/>
      <c r="DL640" s="8"/>
      <c r="DM640" s="8"/>
      <c r="DN640" s="8"/>
      <c r="DO640" s="8"/>
      <c r="DP640" s="8"/>
      <c r="DQ640" s="8"/>
      <c r="DR640" s="8"/>
      <c r="DS640" s="8"/>
      <c r="DT640" s="8"/>
      <c r="DU640" s="8"/>
      <c r="DV640" s="8"/>
      <c r="DW640" s="8"/>
      <c r="DX640" s="8"/>
      <c r="DY640" s="8"/>
      <c r="DZ640" s="8"/>
      <c r="EA640" s="8"/>
      <c r="EB640" s="8"/>
      <c r="EC640" s="8"/>
      <c r="ED640" s="8"/>
    </row>
    <row r="641" spans="36:134" x14ac:dyDescent="0.2"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  <c r="CF641" s="8"/>
      <c r="CG641" s="8"/>
      <c r="CH641" s="8"/>
      <c r="CI641" s="8"/>
      <c r="CJ641" s="8"/>
      <c r="CK641" s="8"/>
      <c r="CL641" s="8"/>
      <c r="CM641" s="8"/>
      <c r="CN641" s="8"/>
      <c r="CO641" s="8"/>
      <c r="CP641" s="8"/>
      <c r="CQ641" s="8"/>
      <c r="CR641" s="8"/>
      <c r="CS641" s="8"/>
      <c r="CT641" s="8"/>
      <c r="CU641" s="8"/>
      <c r="CV641" s="8"/>
      <c r="CW641" s="8"/>
      <c r="CX641" s="8"/>
      <c r="CY641" s="8"/>
      <c r="CZ641" s="8"/>
      <c r="DA641" s="8"/>
      <c r="DB641" s="8"/>
      <c r="DC641" s="8"/>
      <c r="DD641" s="8"/>
      <c r="DE641" s="8"/>
      <c r="DF641" s="8"/>
      <c r="DG641" s="8"/>
      <c r="DH641" s="8"/>
      <c r="DI641" s="8"/>
      <c r="DJ641" s="8"/>
      <c r="DK641" s="8"/>
      <c r="DL641" s="8"/>
      <c r="DM641" s="8"/>
      <c r="DN641" s="8"/>
      <c r="DO641" s="8"/>
      <c r="DP641" s="8"/>
      <c r="DQ641" s="8"/>
      <c r="DR641" s="8"/>
      <c r="DS641" s="8"/>
      <c r="DT641" s="8"/>
      <c r="DU641" s="8"/>
      <c r="DV641" s="8"/>
      <c r="DW641" s="8"/>
      <c r="DX641" s="8"/>
      <c r="DY641" s="8"/>
      <c r="DZ641" s="8"/>
      <c r="EA641" s="8"/>
      <c r="EB641" s="8"/>
      <c r="EC641" s="8"/>
      <c r="ED641" s="8"/>
    </row>
    <row r="642" spans="36:134" x14ac:dyDescent="0.2"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  <c r="CA642" s="8"/>
      <c r="CB642" s="8"/>
      <c r="CC642" s="8"/>
      <c r="CD642" s="8"/>
      <c r="CE642" s="8"/>
      <c r="CF642" s="8"/>
      <c r="CG642" s="8"/>
      <c r="CH642" s="8"/>
      <c r="CI642" s="8"/>
      <c r="CJ642" s="8"/>
      <c r="CK642" s="8"/>
      <c r="CL642" s="8"/>
      <c r="CM642" s="8"/>
      <c r="CN642" s="8"/>
      <c r="CO642" s="8"/>
      <c r="CP642" s="8"/>
      <c r="CQ642" s="8"/>
      <c r="CR642" s="8"/>
      <c r="CS642" s="8"/>
      <c r="CT642" s="8"/>
      <c r="CU642" s="8"/>
      <c r="CV642" s="8"/>
      <c r="CW642" s="8"/>
      <c r="CX642" s="8"/>
      <c r="CY642" s="8"/>
      <c r="CZ642" s="8"/>
      <c r="DA642" s="8"/>
      <c r="DB642" s="8"/>
      <c r="DC642" s="8"/>
      <c r="DD642" s="8"/>
      <c r="DE642" s="8"/>
      <c r="DF642" s="8"/>
      <c r="DG642" s="8"/>
      <c r="DH642" s="8"/>
      <c r="DI642" s="8"/>
      <c r="DJ642" s="8"/>
      <c r="DK642" s="8"/>
      <c r="DL642" s="8"/>
      <c r="DM642" s="8"/>
      <c r="DN642" s="8"/>
      <c r="DO642" s="8"/>
      <c r="DP642" s="8"/>
      <c r="DQ642" s="8"/>
      <c r="DR642" s="8"/>
      <c r="DS642" s="8"/>
      <c r="DT642" s="8"/>
      <c r="DU642" s="8"/>
      <c r="DV642" s="8"/>
      <c r="DW642" s="8"/>
      <c r="DX642" s="8"/>
      <c r="DY642" s="8"/>
      <c r="DZ642" s="8"/>
      <c r="EA642" s="8"/>
      <c r="EB642" s="8"/>
      <c r="EC642" s="8"/>
      <c r="ED642" s="8"/>
    </row>
    <row r="643" spans="36:134" s="1" customFormat="1" x14ac:dyDescent="0.2"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  <c r="CG643" s="8"/>
      <c r="CH643" s="8"/>
      <c r="CI643" s="8"/>
      <c r="CJ643" s="8"/>
      <c r="CK643" s="8"/>
      <c r="CL643" s="8"/>
      <c r="CM643" s="8"/>
      <c r="CN643" s="8"/>
      <c r="CO643" s="8"/>
      <c r="CP643" s="8"/>
      <c r="CQ643" s="8"/>
      <c r="CR643" s="8"/>
      <c r="CS643" s="8"/>
      <c r="CT643" s="8"/>
      <c r="CU643" s="8"/>
      <c r="CV643" s="8"/>
      <c r="CW643" s="8"/>
      <c r="CX643" s="8"/>
      <c r="CY643" s="8"/>
      <c r="CZ643" s="8"/>
      <c r="DA643" s="8"/>
      <c r="DB643" s="8"/>
      <c r="DC643" s="8"/>
      <c r="DD643" s="8"/>
      <c r="DE643" s="8"/>
      <c r="DF643" s="8"/>
      <c r="DG643" s="8"/>
      <c r="DH643" s="8"/>
      <c r="DI643" s="8"/>
      <c r="DJ643" s="8"/>
      <c r="DK643" s="8"/>
      <c r="DL643" s="8"/>
      <c r="DM643" s="8"/>
      <c r="DN643" s="8"/>
      <c r="DO643" s="8"/>
      <c r="DP643" s="8"/>
      <c r="DQ643" s="8"/>
      <c r="DR643" s="8"/>
      <c r="DS643" s="8"/>
      <c r="DT643" s="8"/>
      <c r="DU643" s="8"/>
      <c r="DV643" s="8"/>
      <c r="DW643" s="8"/>
      <c r="DX643" s="8"/>
      <c r="DY643" s="8"/>
      <c r="DZ643" s="8"/>
      <c r="EA643" s="8"/>
      <c r="EB643" s="8"/>
      <c r="EC643" s="8"/>
      <c r="ED643" s="8"/>
    </row>
    <row r="644" spans="36:134" x14ac:dyDescent="0.2"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  <c r="CG644" s="8"/>
      <c r="CH644" s="8"/>
      <c r="CI644" s="8"/>
      <c r="CJ644" s="8"/>
      <c r="CK644" s="8"/>
      <c r="CL644" s="8"/>
      <c r="CM644" s="8"/>
      <c r="CN644" s="8"/>
      <c r="CO644" s="8"/>
      <c r="CP644" s="8"/>
      <c r="CQ644" s="8"/>
      <c r="CR644" s="8"/>
      <c r="CS644" s="8"/>
      <c r="CT644" s="8"/>
      <c r="CU644" s="8"/>
      <c r="CV644" s="8"/>
      <c r="CW644" s="8"/>
      <c r="CX644" s="8"/>
      <c r="CY644" s="8"/>
      <c r="CZ644" s="8"/>
      <c r="DA644" s="8"/>
      <c r="DB644" s="8"/>
      <c r="DC644" s="8"/>
      <c r="DD644" s="8"/>
      <c r="DE644" s="8"/>
      <c r="DF644" s="8"/>
      <c r="DG644" s="8"/>
      <c r="DH644" s="8"/>
      <c r="DI644" s="8"/>
      <c r="DJ644" s="8"/>
      <c r="DK644" s="8"/>
      <c r="DL644" s="8"/>
      <c r="DM644" s="8"/>
      <c r="DN644" s="8"/>
      <c r="DO644" s="8"/>
      <c r="DP644" s="8"/>
      <c r="DQ644" s="8"/>
      <c r="DR644" s="8"/>
      <c r="DS644" s="8"/>
      <c r="DT644" s="8"/>
      <c r="DU644" s="8"/>
      <c r="DV644" s="8"/>
      <c r="DW644" s="8"/>
      <c r="DX644" s="8"/>
      <c r="DY644" s="8"/>
      <c r="DZ644" s="8"/>
      <c r="EA644" s="8"/>
      <c r="EB644" s="8"/>
      <c r="EC644" s="8"/>
      <c r="ED644" s="8"/>
    </row>
    <row r="645" spans="36:134" x14ac:dyDescent="0.2"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/>
      <c r="CE645" s="8"/>
      <c r="CF645" s="8"/>
      <c r="CG645" s="8"/>
      <c r="CH645" s="8"/>
      <c r="CI645" s="8"/>
      <c r="CJ645" s="8"/>
      <c r="CK645" s="8"/>
      <c r="CL645" s="8"/>
      <c r="CM645" s="8"/>
      <c r="CN645" s="8"/>
      <c r="CO645" s="8"/>
      <c r="CP645" s="8"/>
      <c r="CQ645" s="8"/>
      <c r="CR645" s="8"/>
      <c r="CS645" s="8"/>
      <c r="CT645" s="8"/>
      <c r="CU645" s="8"/>
      <c r="CV645" s="8"/>
      <c r="CW645" s="8"/>
      <c r="CX645" s="8"/>
      <c r="CY645" s="8"/>
      <c r="CZ645" s="8"/>
      <c r="DA645" s="8"/>
      <c r="DB645" s="8"/>
      <c r="DC645" s="8"/>
      <c r="DD645" s="8"/>
      <c r="DE645" s="8"/>
      <c r="DF645" s="8"/>
      <c r="DG645" s="8"/>
      <c r="DH645" s="8"/>
      <c r="DI645" s="8"/>
      <c r="DJ645" s="8"/>
      <c r="DK645" s="8"/>
      <c r="DL645" s="8"/>
      <c r="DM645" s="8"/>
      <c r="DN645" s="8"/>
      <c r="DO645" s="8"/>
      <c r="DP645" s="8"/>
      <c r="DQ645" s="8"/>
      <c r="DR645" s="8"/>
      <c r="DS645" s="8"/>
      <c r="DT645" s="8"/>
      <c r="DU645" s="8"/>
      <c r="DV645" s="8"/>
      <c r="DW645" s="8"/>
      <c r="DX645" s="8"/>
      <c r="DY645" s="8"/>
      <c r="DZ645" s="8"/>
      <c r="EA645" s="8"/>
      <c r="EB645" s="8"/>
      <c r="EC645" s="8"/>
      <c r="ED645" s="8"/>
    </row>
    <row r="646" spans="36:134" x14ac:dyDescent="0.2"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8"/>
      <c r="CF646" s="8"/>
      <c r="CG646" s="8"/>
      <c r="CH646" s="8"/>
      <c r="CI646" s="8"/>
      <c r="CJ646" s="8"/>
      <c r="CK646" s="8"/>
      <c r="CL646" s="8"/>
      <c r="CM646" s="8"/>
      <c r="CN646" s="8"/>
      <c r="CO646" s="8"/>
      <c r="CP646" s="8"/>
      <c r="CQ646" s="8"/>
      <c r="CR646" s="8"/>
      <c r="CS646" s="8"/>
      <c r="CT646" s="8"/>
      <c r="CU646" s="8"/>
      <c r="CV646" s="8"/>
      <c r="CW646" s="8"/>
      <c r="CX646" s="8"/>
      <c r="CY646" s="8"/>
      <c r="CZ646" s="8"/>
      <c r="DA646" s="8"/>
      <c r="DB646" s="8"/>
      <c r="DC646" s="8"/>
      <c r="DD646" s="8"/>
      <c r="DE646" s="8"/>
      <c r="DF646" s="8"/>
      <c r="DG646" s="8"/>
      <c r="DH646" s="8"/>
      <c r="DI646" s="8"/>
      <c r="DJ646" s="8"/>
      <c r="DK646" s="8"/>
      <c r="DL646" s="8"/>
      <c r="DM646" s="8"/>
      <c r="DN646" s="8"/>
      <c r="DO646" s="8"/>
      <c r="DP646" s="8"/>
      <c r="DQ646" s="8"/>
      <c r="DR646" s="8"/>
      <c r="DS646" s="8"/>
      <c r="DT646" s="8"/>
      <c r="DU646" s="8"/>
      <c r="DV646" s="8"/>
      <c r="DW646" s="8"/>
      <c r="DX646" s="8"/>
      <c r="DY646" s="8"/>
      <c r="DZ646" s="8"/>
      <c r="EA646" s="8"/>
      <c r="EB646" s="8"/>
      <c r="EC646" s="8"/>
      <c r="ED646" s="8"/>
    </row>
    <row r="647" spans="36:134" x14ac:dyDescent="0.2"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/>
      <c r="CE647" s="8"/>
      <c r="CF647" s="8"/>
      <c r="CG647" s="8"/>
      <c r="CH647" s="8"/>
      <c r="CI647" s="8"/>
      <c r="CJ647" s="8"/>
      <c r="CK647" s="8"/>
      <c r="CL647" s="8"/>
      <c r="CM647" s="8"/>
      <c r="CN647" s="8"/>
      <c r="CO647" s="8"/>
      <c r="CP647" s="8"/>
      <c r="CQ647" s="8"/>
      <c r="CR647" s="8"/>
      <c r="CS647" s="8"/>
      <c r="CT647" s="8"/>
      <c r="CU647" s="8"/>
      <c r="CV647" s="8"/>
      <c r="CW647" s="8"/>
      <c r="CX647" s="8"/>
      <c r="CY647" s="8"/>
      <c r="CZ647" s="8"/>
      <c r="DA647" s="8"/>
      <c r="DB647" s="8"/>
      <c r="DC647" s="8"/>
      <c r="DD647" s="8"/>
      <c r="DE647" s="8"/>
      <c r="DF647" s="8"/>
      <c r="DG647" s="8"/>
      <c r="DH647" s="8"/>
      <c r="DI647" s="8"/>
      <c r="DJ647" s="8"/>
      <c r="DK647" s="8"/>
      <c r="DL647" s="8"/>
      <c r="DM647" s="8"/>
      <c r="DN647" s="8"/>
      <c r="DO647" s="8"/>
      <c r="DP647" s="8"/>
      <c r="DQ647" s="8"/>
      <c r="DR647" s="8"/>
      <c r="DS647" s="8"/>
      <c r="DT647" s="8"/>
      <c r="DU647" s="8"/>
      <c r="DV647" s="8"/>
      <c r="DW647" s="8"/>
      <c r="DX647" s="8"/>
      <c r="DY647" s="8"/>
      <c r="DZ647" s="8"/>
      <c r="EA647" s="8"/>
      <c r="EB647" s="8"/>
      <c r="EC647" s="8"/>
      <c r="ED647" s="8"/>
    </row>
    <row r="648" spans="36:134" x14ac:dyDescent="0.2"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8"/>
      <c r="CF648" s="8"/>
      <c r="CG648" s="8"/>
      <c r="CH648" s="8"/>
      <c r="CI648" s="8"/>
      <c r="CJ648" s="8"/>
      <c r="CK648" s="8"/>
      <c r="CL648" s="8"/>
      <c r="CM648" s="8"/>
      <c r="CN648" s="8"/>
      <c r="CO648" s="8"/>
      <c r="CP648" s="8"/>
      <c r="CQ648" s="8"/>
      <c r="CR648" s="8"/>
      <c r="CS648" s="8"/>
      <c r="CT648" s="8"/>
      <c r="CU648" s="8"/>
      <c r="CV648" s="8"/>
      <c r="CW648" s="8"/>
      <c r="CX648" s="8"/>
      <c r="CY648" s="8"/>
      <c r="CZ648" s="8"/>
      <c r="DA648" s="8"/>
      <c r="DB648" s="8"/>
      <c r="DC648" s="8"/>
      <c r="DD648" s="8"/>
      <c r="DE648" s="8"/>
      <c r="DF648" s="8"/>
      <c r="DG648" s="8"/>
      <c r="DH648" s="8"/>
      <c r="DI648" s="8"/>
      <c r="DJ648" s="8"/>
      <c r="DK648" s="8"/>
      <c r="DL648" s="8"/>
      <c r="DM648" s="8"/>
      <c r="DN648" s="8"/>
      <c r="DO648" s="8"/>
      <c r="DP648" s="8"/>
      <c r="DQ648" s="8"/>
      <c r="DR648" s="8"/>
      <c r="DS648" s="8"/>
      <c r="DT648" s="8"/>
      <c r="DU648" s="8"/>
      <c r="DV648" s="8"/>
      <c r="DW648" s="8"/>
      <c r="DX648" s="8"/>
      <c r="DY648" s="8"/>
      <c r="DZ648" s="8"/>
      <c r="EA648" s="8"/>
      <c r="EB648" s="8"/>
      <c r="EC648" s="8"/>
      <c r="ED648" s="8"/>
    </row>
    <row r="649" spans="36:134" x14ac:dyDescent="0.2"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  <c r="CA649" s="8"/>
      <c r="CB649" s="8"/>
      <c r="CC649" s="8"/>
      <c r="CD649" s="8"/>
      <c r="CE649" s="8"/>
      <c r="CF649" s="8"/>
      <c r="CG649" s="8"/>
      <c r="CH649" s="8"/>
      <c r="CI649" s="8"/>
      <c r="CJ649" s="8"/>
      <c r="CK649" s="8"/>
      <c r="CL649" s="8"/>
      <c r="CM649" s="8"/>
      <c r="CN649" s="8"/>
      <c r="CO649" s="8"/>
      <c r="CP649" s="8"/>
      <c r="CQ649" s="8"/>
      <c r="CR649" s="8"/>
      <c r="CS649" s="8"/>
      <c r="CT649" s="8"/>
      <c r="CU649" s="8"/>
      <c r="CV649" s="8"/>
      <c r="CW649" s="8"/>
      <c r="CX649" s="8"/>
      <c r="CY649" s="8"/>
      <c r="CZ649" s="8"/>
      <c r="DA649" s="8"/>
      <c r="DB649" s="8"/>
      <c r="DC649" s="8"/>
      <c r="DD649" s="8"/>
      <c r="DE649" s="8"/>
      <c r="DF649" s="8"/>
      <c r="DG649" s="8"/>
      <c r="DH649" s="8"/>
      <c r="DI649" s="8"/>
      <c r="DJ649" s="8"/>
      <c r="DK649" s="8"/>
      <c r="DL649" s="8"/>
      <c r="DM649" s="8"/>
      <c r="DN649" s="8"/>
      <c r="DO649" s="8"/>
      <c r="DP649" s="8"/>
      <c r="DQ649" s="8"/>
      <c r="DR649" s="8"/>
      <c r="DS649" s="8"/>
      <c r="DT649" s="8"/>
      <c r="DU649" s="8"/>
      <c r="DV649" s="8"/>
      <c r="DW649" s="8"/>
      <c r="DX649" s="8"/>
      <c r="DY649" s="8"/>
      <c r="DZ649" s="8"/>
      <c r="EA649" s="8"/>
      <c r="EB649" s="8"/>
      <c r="EC649" s="8"/>
      <c r="ED649" s="8"/>
    </row>
    <row r="650" spans="36:134" x14ac:dyDescent="0.2"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  <c r="CG650" s="8"/>
      <c r="CH650" s="8"/>
      <c r="CI650" s="8"/>
      <c r="CJ650" s="8"/>
      <c r="CK650" s="8"/>
      <c r="CL650" s="8"/>
      <c r="CM650" s="8"/>
      <c r="CN650" s="8"/>
      <c r="CO650" s="8"/>
      <c r="CP650" s="8"/>
      <c r="CQ650" s="8"/>
      <c r="CR650" s="8"/>
      <c r="CS650" s="8"/>
      <c r="CT650" s="8"/>
      <c r="CU650" s="8"/>
      <c r="CV650" s="8"/>
      <c r="CW650" s="8"/>
      <c r="CX650" s="8"/>
      <c r="CY650" s="8"/>
      <c r="CZ650" s="8"/>
      <c r="DA650" s="8"/>
      <c r="DB650" s="8"/>
      <c r="DC650" s="8"/>
      <c r="DD650" s="8"/>
      <c r="DE650" s="8"/>
      <c r="DF650" s="8"/>
      <c r="DG650" s="8"/>
      <c r="DH650" s="8"/>
      <c r="DI650" s="8"/>
      <c r="DJ650" s="8"/>
      <c r="DK650" s="8"/>
      <c r="DL650" s="8"/>
      <c r="DM650" s="8"/>
      <c r="DN650" s="8"/>
      <c r="DO650" s="8"/>
      <c r="DP650" s="8"/>
      <c r="DQ650" s="8"/>
      <c r="DR650" s="8"/>
      <c r="DS650" s="8"/>
      <c r="DT650" s="8"/>
      <c r="DU650" s="8"/>
      <c r="DV650" s="8"/>
      <c r="DW650" s="8"/>
      <c r="DX650" s="8"/>
      <c r="DY650" s="8"/>
      <c r="DZ650" s="8"/>
      <c r="EA650" s="8"/>
      <c r="EB650" s="8"/>
      <c r="EC650" s="8"/>
      <c r="ED650" s="8"/>
    </row>
    <row r="651" spans="36:134" x14ac:dyDescent="0.2"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8"/>
      <c r="CF651" s="8"/>
      <c r="CG651" s="8"/>
      <c r="CH651" s="8"/>
      <c r="CI651" s="8"/>
      <c r="CJ651" s="8"/>
      <c r="CK651" s="8"/>
      <c r="CL651" s="8"/>
      <c r="CM651" s="8"/>
      <c r="CN651" s="8"/>
      <c r="CO651" s="8"/>
      <c r="CP651" s="8"/>
      <c r="CQ651" s="8"/>
      <c r="CR651" s="8"/>
      <c r="CS651" s="8"/>
      <c r="CT651" s="8"/>
      <c r="CU651" s="8"/>
      <c r="CV651" s="8"/>
      <c r="CW651" s="8"/>
      <c r="CX651" s="8"/>
      <c r="CY651" s="8"/>
      <c r="CZ651" s="8"/>
      <c r="DA651" s="8"/>
      <c r="DB651" s="8"/>
      <c r="DC651" s="8"/>
      <c r="DD651" s="8"/>
      <c r="DE651" s="8"/>
      <c r="DF651" s="8"/>
      <c r="DG651" s="8"/>
      <c r="DH651" s="8"/>
      <c r="DI651" s="8"/>
      <c r="DJ651" s="8"/>
      <c r="DK651" s="8"/>
      <c r="DL651" s="8"/>
      <c r="DM651" s="8"/>
      <c r="DN651" s="8"/>
      <c r="DO651" s="8"/>
      <c r="DP651" s="8"/>
      <c r="DQ651" s="8"/>
      <c r="DR651" s="8"/>
      <c r="DS651" s="8"/>
      <c r="DT651" s="8"/>
      <c r="DU651" s="8"/>
      <c r="DV651" s="8"/>
      <c r="DW651" s="8"/>
      <c r="DX651" s="8"/>
      <c r="DY651" s="8"/>
      <c r="DZ651" s="8"/>
      <c r="EA651" s="8"/>
      <c r="EB651" s="8"/>
      <c r="EC651" s="8"/>
      <c r="ED651" s="8"/>
    </row>
    <row r="652" spans="36:134" x14ac:dyDescent="0.2"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  <c r="CA652" s="8"/>
      <c r="CB652" s="8"/>
      <c r="CC652" s="8"/>
      <c r="CD652" s="8"/>
      <c r="CE652" s="8"/>
      <c r="CF652" s="8"/>
      <c r="CG652" s="8"/>
      <c r="CH652" s="8"/>
      <c r="CI652" s="8"/>
      <c r="CJ652" s="8"/>
      <c r="CK652" s="8"/>
      <c r="CL652" s="8"/>
      <c r="CM652" s="8"/>
      <c r="CN652" s="8"/>
      <c r="CO652" s="8"/>
      <c r="CP652" s="8"/>
      <c r="CQ652" s="8"/>
      <c r="CR652" s="8"/>
      <c r="CS652" s="8"/>
      <c r="CT652" s="8"/>
      <c r="CU652" s="8"/>
      <c r="CV652" s="8"/>
      <c r="CW652" s="8"/>
      <c r="CX652" s="8"/>
      <c r="CY652" s="8"/>
      <c r="CZ652" s="8"/>
      <c r="DA652" s="8"/>
      <c r="DB652" s="8"/>
      <c r="DC652" s="8"/>
      <c r="DD652" s="8"/>
      <c r="DE652" s="8"/>
      <c r="DF652" s="8"/>
      <c r="DG652" s="8"/>
      <c r="DH652" s="8"/>
      <c r="DI652" s="8"/>
      <c r="DJ652" s="8"/>
      <c r="DK652" s="8"/>
      <c r="DL652" s="8"/>
      <c r="DM652" s="8"/>
      <c r="DN652" s="8"/>
      <c r="DO652" s="8"/>
      <c r="DP652" s="8"/>
      <c r="DQ652" s="8"/>
      <c r="DR652" s="8"/>
      <c r="DS652" s="8"/>
      <c r="DT652" s="8"/>
      <c r="DU652" s="8"/>
      <c r="DV652" s="8"/>
      <c r="DW652" s="8"/>
      <c r="DX652" s="8"/>
      <c r="DY652" s="8"/>
      <c r="DZ652" s="8"/>
      <c r="EA652" s="8"/>
      <c r="EB652" s="8"/>
      <c r="EC652" s="8"/>
      <c r="ED652" s="8"/>
    </row>
    <row r="653" spans="36:134" x14ac:dyDescent="0.2"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8"/>
      <c r="BZ653" s="8"/>
      <c r="CA653" s="8"/>
      <c r="CB653" s="8"/>
      <c r="CC653" s="8"/>
      <c r="CD653" s="8"/>
      <c r="CE653" s="8"/>
      <c r="CF653" s="8"/>
      <c r="CG653" s="8"/>
      <c r="CH653" s="8"/>
      <c r="CI653" s="8"/>
      <c r="CJ653" s="8"/>
      <c r="CK653" s="8"/>
      <c r="CL653" s="8"/>
      <c r="CM653" s="8"/>
      <c r="CN653" s="8"/>
      <c r="CO653" s="8"/>
      <c r="CP653" s="8"/>
      <c r="CQ653" s="8"/>
      <c r="CR653" s="8"/>
      <c r="CS653" s="8"/>
      <c r="CT653" s="8"/>
      <c r="CU653" s="8"/>
      <c r="CV653" s="8"/>
      <c r="CW653" s="8"/>
      <c r="CX653" s="8"/>
      <c r="CY653" s="8"/>
      <c r="CZ653" s="8"/>
      <c r="DA653" s="8"/>
      <c r="DB653" s="8"/>
      <c r="DC653" s="8"/>
      <c r="DD653" s="8"/>
      <c r="DE653" s="8"/>
      <c r="DF653" s="8"/>
      <c r="DG653" s="8"/>
      <c r="DH653" s="8"/>
      <c r="DI653" s="8"/>
      <c r="DJ653" s="8"/>
      <c r="DK653" s="8"/>
      <c r="DL653" s="8"/>
      <c r="DM653" s="8"/>
      <c r="DN653" s="8"/>
      <c r="DO653" s="8"/>
      <c r="DP653" s="8"/>
      <c r="DQ653" s="8"/>
      <c r="DR653" s="8"/>
      <c r="DS653" s="8"/>
      <c r="DT653" s="8"/>
      <c r="DU653" s="8"/>
      <c r="DV653" s="8"/>
      <c r="DW653" s="8"/>
      <c r="DX653" s="8"/>
      <c r="DY653" s="8"/>
      <c r="DZ653" s="8"/>
      <c r="EA653" s="8"/>
      <c r="EB653" s="8"/>
      <c r="EC653" s="8"/>
      <c r="ED653" s="8"/>
    </row>
    <row r="654" spans="36:134" x14ac:dyDescent="0.2"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8"/>
      <c r="BY654" s="8"/>
      <c r="BZ654" s="8"/>
      <c r="CA654" s="8"/>
      <c r="CB654" s="8"/>
      <c r="CC654" s="8"/>
      <c r="CD654" s="8"/>
      <c r="CE654" s="8"/>
      <c r="CF654" s="8"/>
      <c r="CG654" s="8"/>
      <c r="CH654" s="8"/>
      <c r="CI654" s="8"/>
      <c r="CJ654" s="8"/>
      <c r="CK654" s="8"/>
      <c r="CL654" s="8"/>
      <c r="CM654" s="8"/>
      <c r="CN654" s="8"/>
      <c r="CO654" s="8"/>
      <c r="CP654" s="8"/>
      <c r="CQ654" s="8"/>
      <c r="CR654" s="8"/>
      <c r="CS654" s="8"/>
      <c r="CT654" s="8"/>
      <c r="CU654" s="8"/>
      <c r="CV654" s="8"/>
      <c r="CW654" s="8"/>
      <c r="CX654" s="8"/>
      <c r="CY654" s="8"/>
      <c r="CZ654" s="8"/>
      <c r="DA654" s="8"/>
      <c r="DB654" s="8"/>
      <c r="DC654" s="8"/>
      <c r="DD654" s="8"/>
      <c r="DE654" s="8"/>
      <c r="DF654" s="8"/>
      <c r="DG654" s="8"/>
      <c r="DH654" s="8"/>
      <c r="DI654" s="8"/>
      <c r="DJ654" s="8"/>
      <c r="DK654" s="8"/>
      <c r="DL654" s="8"/>
      <c r="DM654" s="8"/>
      <c r="DN654" s="8"/>
      <c r="DO654" s="8"/>
      <c r="DP654" s="8"/>
      <c r="DQ654" s="8"/>
      <c r="DR654" s="8"/>
      <c r="DS654" s="8"/>
      <c r="DT654" s="8"/>
      <c r="DU654" s="8"/>
      <c r="DV654" s="8"/>
      <c r="DW654" s="8"/>
      <c r="DX654" s="8"/>
      <c r="DY654" s="8"/>
      <c r="DZ654" s="8"/>
      <c r="EA654" s="8"/>
      <c r="EB654" s="8"/>
      <c r="EC654" s="8"/>
      <c r="ED654" s="8"/>
    </row>
    <row r="655" spans="36:134" x14ac:dyDescent="0.2"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  <c r="CC655" s="8"/>
      <c r="CD655" s="8"/>
      <c r="CE655" s="8"/>
      <c r="CF655" s="8"/>
      <c r="CG655" s="8"/>
      <c r="CH655" s="8"/>
      <c r="CI655" s="8"/>
      <c r="CJ655" s="8"/>
      <c r="CK655" s="8"/>
      <c r="CL655" s="8"/>
      <c r="CM655" s="8"/>
      <c r="CN655" s="8"/>
      <c r="CO655" s="8"/>
      <c r="CP655" s="8"/>
      <c r="CQ655" s="8"/>
      <c r="CR655" s="8"/>
      <c r="CS655" s="8"/>
      <c r="CT655" s="8"/>
      <c r="CU655" s="8"/>
      <c r="CV655" s="8"/>
      <c r="CW655" s="8"/>
      <c r="CX655" s="8"/>
      <c r="CY655" s="8"/>
      <c r="CZ655" s="8"/>
      <c r="DA655" s="8"/>
      <c r="DB655" s="8"/>
      <c r="DC655" s="8"/>
      <c r="DD655" s="8"/>
      <c r="DE655" s="8"/>
      <c r="DF655" s="8"/>
      <c r="DG655" s="8"/>
      <c r="DH655" s="8"/>
      <c r="DI655" s="8"/>
      <c r="DJ655" s="8"/>
      <c r="DK655" s="8"/>
      <c r="DL655" s="8"/>
      <c r="DM655" s="8"/>
      <c r="DN655" s="8"/>
      <c r="DO655" s="8"/>
      <c r="DP655" s="8"/>
      <c r="DQ655" s="8"/>
      <c r="DR655" s="8"/>
      <c r="DS655" s="8"/>
      <c r="DT655" s="8"/>
      <c r="DU655" s="8"/>
      <c r="DV655" s="8"/>
      <c r="DW655" s="8"/>
      <c r="DX655" s="8"/>
      <c r="DY655" s="8"/>
      <c r="DZ655" s="8"/>
      <c r="EA655" s="8"/>
      <c r="EB655" s="8"/>
      <c r="EC655" s="8"/>
      <c r="ED655" s="8"/>
    </row>
    <row r="656" spans="36:134" x14ac:dyDescent="0.2"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  <c r="CF656" s="8"/>
      <c r="CG656" s="8"/>
      <c r="CH656" s="8"/>
      <c r="CI656" s="8"/>
      <c r="CJ656" s="8"/>
      <c r="CK656" s="8"/>
      <c r="CL656" s="8"/>
      <c r="CM656" s="8"/>
      <c r="CN656" s="8"/>
      <c r="CO656" s="8"/>
      <c r="CP656" s="8"/>
      <c r="CQ656" s="8"/>
      <c r="CR656" s="8"/>
      <c r="CS656" s="8"/>
      <c r="CT656" s="8"/>
      <c r="CU656" s="8"/>
      <c r="CV656" s="8"/>
      <c r="CW656" s="8"/>
      <c r="CX656" s="8"/>
      <c r="CY656" s="8"/>
      <c r="CZ656" s="8"/>
      <c r="DA656" s="8"/>
      <c r="DB656" s="8"/>
      <c r="DC656" s="8"/>
      <c r="DD656" s="8"/>
      <c r="DE656" s="8"/>
      <c r="DF656" s="8"/>
      <c r="DG656" s="8"/>
      <c r="DH656" s="8"/>
      <c r="DI656" s="8"/>
      <c r="DJ656" s="8"/>
      <c r="DK656" s="8"/>
      <c r="DL656" s="8"/>
      <c r="DM656" s="8"/>
      <c r="DN656" s="8"/>
      <c r="DO656" s="8"/>
      <c r="DP656" s="8"/>
      <c r="DQ656" s="8"/>
      <c r="DR656" s="8"/>
      <c r="DS656" s="8"/>
      <c r="DT656" s="8"/>
      <c r="DU656" s="8"/>
      <c r="DV656" s="8"/>
      <c r="DW656" s="8"/>
      <c r="DX656" s="8"/>
      <c r="DY656" s="8"/>
      <c r="DZ656" s="8"/>
      <c r="EA656" s="8"/>
      <c r="EB656" s="8"/>
      <c r="EC656" s="8"/>
      <c r="ED656" s="8"/>
    </row>
    <row r="657" spans="36:134" x14ac:dyDescent="0.2"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  <c r="CA657" s="8"/>
      <c r="CB657" s="8"/>
      <c r="CC657" s="8"/>
      <c r="CD657" s="8"/>
      <c r="CE657" s="8"/>
      <c r="CF657" s="8"/>
      <c r="CG657" s="8"/>
      <c r="CH657" s="8"/>
      <c r="CI657" s="8"/>
      <c r="CJ657" s="8"/>
      <c r="CK657" s="8"/>
      <c r="CL657" s="8"/>
      <c r="CM657" s="8"/>
      <c r="CN657" s="8"/>
      <c r="CO657" s="8"/>
      <c r="CP657" s="8"/>
      <c r="CQ657" s="8"/>
      <c r="CR657" s="8"/>
      <c r="CS657" s="8"/>
      <c r="CT657" s="8"/>
      <c r="CU657" s="8"/>
      <c r="CV657" s="8"/>
      <c r="CW657" s="8"/>
      <c r="CX657" s="8"/>
      <c r="CY657" s="8"/>
      <c r="CZ657" s="8"/>
      <c r="DA657" s="8"/>
      <c r="DB657" s="8"/>
      <c r="DC657" s="8"/>
      <c r="DD657" s="8"/>
      <c r="DE657" s="8"/>
      <c r="DF657" s="8"/>
      <c r="DG657" s="8"/>
      <c r="DH657" s="8"/>
      <c r="DI657" s="8"/>
      <c r="DJ657" s="8"/>
      <c r="DK657" s="8"/>
      <c r="DL657" s="8"/>
      <c r="DM657" s="8"/>
      <c r="DN657" s="8"/>
      <c r="DO657" s="8"/>
      <c r="DP657" s="8"/>
      <c r="DQ657" s="8"/>
      <c r="DR657" s="8"/>
      <c r="DS657" s="8"/>
      <c r="DT657" s="8"/>
      <c r="DU657" s="8"/>
      <c r="DV657" s="8"/>
      <c r="DW657" s="8"/>
      <c r="DX657" s="8"/>
      <c r="DY657" s="8"/>
      <c r="DZ657" s="8"/>
      <c r="EA657" s="8"/>
      <c r="EB657" s="8"/>
      <c r="EC657" s="8"/>
      <c r="ED657" s="8"/>
    </row>
    <row r="658" spans="36:134" x14ac:dyDescent="0.2"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8"/>
      <c r="CF658" s="8"/>
      <c r="CG658" s="8"/>
      <c r="CH658" s="8"/>
      <c r="CI658" s="8"/>
      <c r="CJ658" s="8"/>
      <c r="CK658" s="8"/>
      <c r="CL658" s="8"/>
      <c r="CM658" s="8"/>
      <c r="CN658" s="8"/>
      <c r="CO658" s="8"/>
      <c r="CP658" s="8"/>
      <c r="CQ658" s="8"/>
      <c r="CR658" s="8"/>
      <c r="CS658" s="8"/>
      <c r="CT658" s="8"/>
      <c r="CU658" s="8"/>
      <c r="CV658" s="8"/>
      <c r="CW658" s="8"/>
      <c r="CX658" s="8"/>
      <c r="CY658" s="8"/>
      <c r="CZ658" s="8"/>
      <c r="DA658" s="8"/>
      <c r="DB658" s="8"/>
      <c r="DC658" s="8"/>
      <c r="DD658" s="8"/>
      <c r="DE658" s="8"/>
      <c r="DF658" s="8"/>
      <c r="DG658" s="8"/>
      <c r="DH658" s="8"/>
      <c r="DI658" s="8"/>
      <c r="DJ658" s="8"/>
      <c r="DK658" s="8"/>
      <c r="DL658" s="8"/>
      <c r="DM658" s="8"/>
      <c r="DN658" s="8"/>
      <c r="DO658" s="8"/>
      <c r="DP658" s="8"/>
      <c r="DQ658" s="8"/>
      <c r="DR658" s="8"/>
      <c r="DS658" s="8"/>
      <c r="DT658" s="8"/>
      <c r="DU658" s="8"/>
      <c r="DV658" s="8"/>
      <c r="DW658" s="8"/>
      <c r="DX658" s="8"/>
      <c r="DY658" s="8"/>
      <c r="DZ658" s="8"/>
      <c r="EA658" s="8"/>
      <c r="EB658" s="8"/>
      <c r="EC658" s="8"/>
      <c r="ED658" s="8"/>
    </row>
    <row r="659" spans="36:134" x14ac:dyDescent="0.2"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  <c r="CC659" s="8"/>
      <c r="CD659" s="8"/>
      <c r="CE659" s="8"/>
      <c r="CF659" s="8"/>
      <c r="CG659" s="8"/>
      <c r="CH659" s="8"/>
      <c r="CI659" s="8"/>
      <c r="CJ659" s="8"/>
      <c r="CK659" s="8"/>
      <c r="CL659" s="8"/>
      <c r="CM659" s="8"/>
      <c r="CN659" s="8"/>
      <c r="CO659" s="8"/>
      <c r="CP659" s="8"/>
      <c r="CQ659" s="8"/>
      <c r="CR659" s="8"/>
      <c r="CS659" s="8"/>
      <c r="CT659" s="8"/>
      <c r="CU659" s="8"/>
      <c r="CV659" s="8"/>
      <c r="CW659" s="8"/>
      <c r="CX659" s="8"/>
      <c r="CY659" s="8"/>
      <c r="CZ659" s="8"/>
      <c r="DA659" s="8"/>
      <c r="DB659" s="8"/>
      <c r="DC659" s="8"/>
      <c r="DD659" s="8"/>
      <c r="DE659" s="8"/>
      <c r="DF659" s="8"/>
      <c r="DG659" s="8"/>
      <c r="DH659" s="8"/>
      <c r="DI659" s="8"/>
      <c r="DJ659" s="8"/>
      <c r="DK659" s="8"/>
      <c r="DL659" s="8"/>
      <c r="DM659" s="8"/>
      <c r="DN659" s="8"/>
      <c r="DO659" s="8"/>
      <c r="DP659" s="8"/>
      <c r="DQ659" s="8"/>
      <c r="DR659" s="8"/>
      <c r="DS659" s="8"/>
      <c r="DT659" s="8"/>
      <c r="DU659" s="8"/>
      <c r="DV659" s="8"/>
      <c r="DW659" s="8"/>
      <c r="DX659" s="8"/>
      <c r="DY659" s="8"/>
      <c r="DZ659" s="8"/>
      <c r="EA659" s="8"/>
      <c r="EB659" s="8"/>
      <c r="EC659" s="8"/>
      <c r="ED659" s="8"/>
    </row>
    <row r="660" spans="36:134" x14ac:dyDescent="0.2"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8"/>
      <c r="CF660" s="8"/>
      <c r="CG660" s="8"/>
      <c r="CH660" s="8"/>
      <c r="CI660" s="8"/>
      <c r="CJ660" s="8"/>
      <c r="CK660" s="8"/>
      <c r="CL660" s="8"/>
      <c r="CM660" s="8"/>
      <c r="CN660" s="8"/>
      <c r="CO660" s="8"/>
      <c r="CP660" s="8"/>
      <c r="CQ660" s="8"/>
      <c r="CR660" s="8"/>
      <c r="CS660" s="8"/>
      <c r="CT660" s="8"/>
      <c r="CU660" s="8"/>
      <c r="CV660" s="8"/>
      <c r="CW660" s="8"/>
      <c r="CX660" s="8"/>
      <c r="CY660" s="8"/>
      <c r="CZ660" s="8"/>
      <c r="DA660" s="8"/>
      <c r="DB660" s="8"/>
      <c r="DC660" s="8"/>
      <c r="DD660" s="8"/>
      <c r="DE660" s="8"/>
      <c r="DF660" s="8"/>
      <c r="DG660" s="8"/>
      <c r="DH660" s="8"/>
      <c r="DI660" s="8"/>
      <c r="DJ660" s="8"/>
      <c r="DK660" s="8"/>
      <c r="DL660" s="8"/>
      <c r="DM660" s="8"/>
      <c r="DN660" s="8"/>
      <c r="DO660" s="8"/>
      <c r="DP660" s="8"/>
      <c r="DQ660" s="8"/>
      <c r="DR660" s="8"/>
      <c r="DS660" s="8"/>
      <c r="DT660" s="8"/>
      <c r="DU660" s="8"/>
      <c r="DV660" s="8"/>
      <c r="DW660" s="8"/>
      <c r="DX660" s="8"/>
      <c r="DY660" s="8"/>
      <c r="DZ660" s="8"/>
      <c r="EA660" s="8"/>
      <c r="EB660" s="8"/>
      <c r="EC660" s="8"/>
      <c r="ED660" s="8"/>
    </row>
    <row r="661" spans="36:134" s="1" customFormat="1" x14ac:dyDescent="0.2"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  <c r="CF661" s="8"/>
      <c r="CG661" s="8"/>
      <c r="CH661" s="8"/>
      <c r="CI661" s="8"/>
      <c r="CJ661" s="8"/>
      <c r="CK661" s="8"/>
      <c r="CL661" s="8"/>
      <c r="CM661" s="8"/>
      <c r="CN661" s="8"/>
      <c r="CO661" s="8"/>
      <c r="CP661" s="8"/>
      <c r="CQ661" s="8"/>
      <c r="CR661" s="8"/>
      <c r="CS661" s="8"/>
      <c r="CT661" s="8"/>
      <c r="CU661" s="8"/>
      <c r="CV661" s="8"/>
      <c r="CW661" s="8"/>
      <c r="CX661" s="8"/>
      <c r="CY661" s="8"/>
      <c r="CZ661" s="8"/>
      <c r="DA661" s="8"/>
      <c r="DB661" s="8"/>
      <c r="DC661" s="8"/>
      <c r="DD661" s="8"/>
      <c r="DE661" s="8"/>
      <c r="DF661" s="8"/>
      <c r="DG661" s="8"/>
      <c r="DH661" s="8"/>
      <c r="DI661" s="8"/>
      <c r="DJ661" s="8"/>
      <c r="DK661" s="8"/>
      <c r="DL661" s="8"/>
      <c r="DM661" s="8"/>
      <c r="DN661" s="8"/>
      <c r="DO661" s="8"/>
      <c r="DP661" s="8"/>
      <c r="DQ661" s="8"/>
      <c r="DR661" s="8"/>
      <c r="DS661" s="8"/>
      <c r="DT661" s="8"/>
      <c r="DU661" s="8"/>
      <c r="DV661" s="8"/>
      <c r="DW661" s="8"/>
      <c r="DX661" s="8"/>
      <c r="DY661" s="8"/>
      <c r="DZ661" s="8"/>
      <c r="EA661" s="8"/>
      <c r="EB661" s="8"/>
      <c r="EC661" s="8"/>
      <c r="ED661" s="8"/>
    </row>
    <row r="662" spans="36:134" x14ac:dyDescent="0.2"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  <c r="CF662" s="8"/>
      <c r="CG662" s="8"/>
      <c r="CH662" s="8"/>
      <c r="CI662" s="8"/>
      <c r="CJ662" s="8"/>
      <c r="CK662" s="8"/>
      <c r="CL662" s="8"/>
      <c r="CM662" s="8"/>
      <c r="CN662" s="8"/>
      <c r="CO662" s="8"/>
      <c r="CP662" s="8"/>
      <c r="CQ662" s="8"/>
      <c r="CR662" s="8"/>
      <c r="CS662" s="8"/>
      <c r="CT662" s="8"/>
      <c r="CU662" s="8"/>
      <c r="CV662" s="8"/>
      <c r="CW662" s="8"/>
      <c r="CX662" s="8"/>
      <c r="CY662" s="8"/>
      <c r="CZ662" s="8"/>
      <c r="DA662" s="8"/>
      <c r="DB662" s="8"/>
      <c r="DC662" s="8"/>
      <c r="DD662" s="8"/>
      <c r="DE662" s="8"/>
      <c r="DF662" s="8"/>
      <c r="DG662" s="8"/>
      <c r="DH662" s="8"/>
      <c r="DI662" s="8"/>
      <c r="DJ662" s="8"/>
      <c r="DK662" s="8"/>
      <c r="DL662" s="8"/>
      <c r="DM662" s="8"/>
      <c r="DN662" s="8"/>
      <c r="DO662" s="8"/>
      <c r="DP662" s="8"/>
      <c r="DQ662" s="8"/>
      <c r="DR662" s="8"/>
      <c r="DS662" s="8"/>
      <c r="DT662" s="8"/>
      <c r="DU662" s="8"/>
      <c r="DV662" s="8"/>
      <c r="DW662" s="8"/>
      <c r="DX662" s="8"/>
      <c r="DY662" s="8"/>
      <c r="DZ662" s="8"/>
      <c r="EA662" s="8"/>
      <c r="EB662" s="8"/>
      <c r="EC662" s="8"/>
      <c r="ED662" s="8"/>
    </row>
    <row r="663" spans="36:134" s="1" customFormat="1" x14ac:dyDescent="0.2"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  <c r="CA663" s="8"/>
      <c r="CB663" s="8"/>
      <c r="CC663" s="8"/>
      <c r="CD663" s="8"/>
      <c r="CE663" s="8"/>
      <c r="CF663" s="8"/>
      <c r="CG663" s="8"/>
      <c r="CH663" s="8"/>
      <c r="CI663" s="8"/>
      <c r="CJ663" s="8"/>
      <c r="CK663" s="8"/>
      <c r="CL663" s="8"/>
      <c r="CM663" s="8"/>
      <c r="CN663" s="8"/>
      <c r="CO663" s="8"/>
      <c r="CP663" s="8"/>
      <c r="CQ663" s="8"/>
      <c r="CR663" s="8"/>
      <c r="CS663" s="8"/>
      <c r="CT663" s="8"/>
      <c r="CU663" s="8"/>
      <c r="CV663" s="8"/>
      <c r="CW663" s="8"/>
      <c r="CX663" s="8"/>
      <c r="CY663" s="8"/>
      <c r="CZ663" s="8"/>
      <c r="DA663" s="8"/>
      <c r="DB663" s="8"/>
      <c r="DC663" s="8"/>
      <c r="DD663" s="8"/>
      <c r="DE663" s="8"/>
      <c r="DF663" s="8"/>
      <c r="DG663" s="8"/>
      <c r="DH663" s="8"/>
      <c r="DI663" s="8"/>
      <c r="DJ663" s="8"/>
      <c r="DK663" s="8"/>
      <c r="DL663" s="8"/>
      <c r="DM663" s="8"/>
      <c r="DN663" s="8"/>
      <c r="DO663" s="8"/>
      <c r="DP663" s="8"/>
      <c r="DQ663" s="8"/>
      <c r="DR663" s="8"/>
      <c r="DS663" s="8"/>
      <c r="DT663" s="8"/>
      <c r="DU663" s="8"/>
      <c r="DV663" s="8"/>
      <c r="DW663" s="8"/>
      <c r="DX663" s="8"/>
      <c r="DY663" s="8"/>
      <c r="DZ663" s="8"/>
      <c r="EA663" s="8"/>
      <c r="EB663" s="8"/>
      <c r="EC663" s="8"/>
      <c r="ED663" s="8"/>
    </row>
    <row r="664" spans="36:134" x14ac:dyDescent="0.2"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  <c r="CC664" s="8"/>
      <c r="CD664" s="8"/>
      <c r="CE664" s="8"/>
      <c r="CF664" s="8"/>
      <c r="CG664" s="8"/>
      <c r="CH664" s="8"/>
      <c r="CI664" s="8"/>
      <c r="CJ664" s="8"/>
      <c r="CK664" s="8"/>
      <c r="CL664" s="8"/>
      <c r="CM664" s="8"/>
      <c r="CN664" s="8"/>
      <c r="CO664" s="8"/>
      <c r="CP664" s="8"/>
      <c r="CQ664" s="8"/>
      <c r="CR664" s="8"/>
      <c r="CS664" s="8"/>
      <c r="CT664" s="8"/>
      <c r="CU664" s="8"/>
      <c r="CV664" s="8"/>
      <c r="CW664" s="8"/>
      <c r="CX664" s="8"/>
      <c r="CY664" s="8"/>
      <c r="CZ664" s="8"/>
      <c r="DA664" s="8"/>
      <c r="DB664" s="8"/>
      <c r="DC664" s="8"/>
      <c r="DD664" s="8"/>
      <c r="DE664" s="8"/>
      <c r="DF664" s="8"/>
      <c r="DG664" s="8"/>
      <c r="DH664" s="8"/>
      <c r="DI664" s="8"/>
      <c r="DJ664" s="8"/>
      <c r="DK664" s="8"/>
      <c r="DL664" s="8"/>
      <c r="DM664" s="8"/>
      <c r="DN664" s="8"/>
      <c r="DO664" s="8"/>
      <c r="DP664" s="8"/>
      <c r="DQ664" s="8"/>
      <c r="DR664" s="8"/>
      <c r="DS664" s="8"/>
      <c r="DT664" s="8"/>
      <c r="DU664" s="8"/>
      <c r="DV664" s="8"/>
      <c r="DW664" s="8"/>
      <c r="DX664" s="8"/>
      <c r="DY664" s="8"/>
      <c r="DZ664" s="8"/>
      <c r="EA664" s="8"/>
      <c r="EB664" s="8"/>
      <c r="EC664" s="8"/>
      <c r="ED664" s="8"/>
    </row>
    <row r="665" spans="36:134" x14ac:dyDescent="0.2"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  <c r="CA665" s="8"/>
      <c r="CB665" s="8"/>
      <c r="CC665" s="8"/>
      <c r="CD665" s="8"/>
      <c r="CE665" s="8"/>
      <c r="CF665" s="8"/>
      <c r="CG665" s="8"/>
      <c r="CH665" s="8"/>
      <c r="CI665" s="8"/>
      <c r="CJ665" s="8"/>
      <c r="CK665" s="8"/>
      <c r="CL665" s="8"/>
      <c r="CM665" s="8"/>
      <c r="CN665" s="8"/>
      <c r="CO665" s="8"/>
      <c r="CP665" s="8"/>
      <c r="CQ665" s="8"/>
      <c r="CR665" s="8"/>
      <c r="CS665" s="8"/>
      <c r="CT665" s="8"/>
      <c r="CU665" s="8"/>
      <c r="CV665" s="8"/>
      <c r="CW665" s="8"/>
      <c r="CX665" s="8"/>
      <c r="CY665" s="8"/>
      <c r="CZ665" s="8"/>
      <c r="DA665" s="8"/>
      <c r="DB665" s="8"/>
      <c r="DC665" s="8"/>
      <c r="DD665" s="8"/>
      <c r="DE665" s="8"/>
      <c r="DF665" s="8"/>
      <c r="DG665" s="8"/>
      <c r="DH665" s="8"/>
      <c r="DI665" s="8"/>
      <c r="DJ665" s="8"/>
      <c r="DK665" s="8"/>
      <c r="DL665" s="8"/>
      <c r="DM665" s="8"/>
      <c r="DN665" s="8"/>
      <c r="DO665" s="8"/>
      <c r="DP665" s="8"/>
      <c r="DQ665" s="8"/>
      <c r="DR665" s="8"/>
      <c r="DS665" s="8"/>
      <c r="DT665" s="8"/>
      <c r="DU665" s="8"/>
      <c r="DV665" s="8"/>
      <c r="DW665" s="8"/>
      <c r="DX665" s="8"/>
      <c r="DY665" s="8"/>
      <c r="DZ665" s="8"/>
      <c r="EA665" s="8"/>
      <c r="EB665" s="8"/>
      <c r="EC665" s="8"/>
      <c r="ED665" s="8"/>
    </row>
    <row r="666" spans="36:134" x14ac:dyDescent="0.2"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8"/>
      <c r="BZ666" s="8"/>
      <c r="CA666" s="8"/>
      <c r="CB666" s="8"/>
      <c r="CC666" s="8"/>
      <c r="CD666" s="8"/>
      <c r="CE666" s="8"/>
      <c r="CF666" s="8"/>
      <c r="CG666" s="8"/>
      <c r="CH666" s="8"/>
      <c r="CI666" s="8"/>
      <c r="CJ666" s="8"/>
      <c r="CK666" s="8"/>
      <c r="CL666" s="8"/>
      <c r="CM666" s="8"/>
      <c r="CN666" s="8"/>
      <c r="CO666" s="8"/>
      <c r="CP666" s="8"/>
      <c r="CQ666" s="8"/>
      <c r="CR666" s="8"/>
      <c r="CS666" s="8"/>
      <c r="CT666" s="8"/>
      <c r="CU666" s="8"/>
      <c r="CV666" s="8"/>
      <c r="CW666" s="8"/>
      <c r="CX666" s="8"/>
      <c r="CY666" s="8"/>
      <c r="CZ666" s="8"/>
      <c r="DA666" s="8"/>
      <c r="DB666" s="8"/>
      <c r="DC666" s="8"/>
      <c r="DD666" s="8"/>
      <c r="DE666" s="8"/>
      <c r="DF666" s="8"/>
      <c r="DG666" s="8"/>
      <c r="DH666" s="8"/>
      <c r="DI666" s="8"/>
      <c r="DJ666" s="8"/>
      <c r="DK666" s="8"/>
      <c r="DL666" s="8"/>
      <c r="DM666" s="8"/>
      <c r="DN666" s="8"/>
      <c r="DO666" s="8"/>
      <c r="DP666" s="8"/>
      <c r="DQ666" s="8"/>
      <c r="DR666" s="8"/>
      <c r="DS666" s="8"/>
      <c r="DT666" s="8"/>
      <c r="DU666" s="8"/>
      <c r="DV666" s="8"/>
      <c r="DW666" s="8"/>
      <c r="DX666" s="8"/>
      <c r="DY666" s="8"/>
      <c r="DZ666" s="8"/>
      <c r="EA666" s="8"/>
      <c r="EB666" s="8"/>
      <c r="EC666" s="8"/>
      <c r="ED666" s="8"/>
    </row>
    <row r="667" spans="36:134" x14ac:dyDescent="0.2"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8"/>
      <c r="BZ667" s="8"/>
      <c r="CA667" s="8"/>
      <c r="CB667" s="8"/>
      <c r="CC667" s="8"/>
      <c r="CD667" s="8"/>
      <c r="CE667" s="8"/>
      <c r="CF667" s="8"/>
      <c r="CG667" s="8"/>
      <c r="CH667" s="8"/>
      <c r="CI667" s="8"/>
      <c r="CJ667" s="8"/>
      <c r="CK667" s="8"/>
      <c r="CL667" s="8"/>
      <c r="CM667" s="8"/>
      <c r="CN667" s="8"/>
      <c r="CO667" s="8"/>
      <c r="CP667" s="8"/>
      <c r="CQ667" s="8"/>
      <c r="CR667" s="8"/>
      <c r="CS667" s="8"/>
      <c r="CT667" s="8"/>
      <c r="CU667" s="8"/>
      <c r="CV667" s="8"/>
      <c r="CW667" s="8"/>
      <c r="CX667" s="8"/>
      <c r="CY667" s="8"/>
      <c r="CZ667" s="8"/>
      <c r="DA667" s="8"/>
      <c r="DB667" s="8"/>
      <c r="DC667" s="8"/>
      <c r="DD667" s="8"/>
      <c r="DE667" s="8"/>
      <c r="DF667" s="8"/>
      <c r="DG667" s="8"/>
      <c r="DH667" s="8"/>
      <c r="DI667" s="8"/>
      <c r="DJ667" s="8"/>
      <c r="DK667" s="8"/>
      <c r="DL667" s="8"/>
      <c r="DM667" s="8"/>
      <c r="DN667" s="8"/>
      <c r="DO667" s="8"/>
      <c r="DP667" s="8"/>
      <c r="DQ667" s="8"/>
      <c r="DR667" s="8"/>
      <c r="DS667" s="8"/>
      <c r="DT667" s="8"/>
      <c r="DU667" s="8"/>
      <c r="DV667" s="8"/>
      <c r="DW667" s="8"/>
      <c r="DX667" s="8"/>
      <c r="DY667" s="8"/>
      <c r="DZ667" s="8"/>
      <c r="EA667" s="8"/>
      <c r="EB667" s="8"/>
      <c r="EC667" s="8"/>
      <c r="ED667" s="8"/>
    </row>
    <row r="668" spans="36:134" x14ac:dyDescent="0.2"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  <c r="BX668" s="8"/>
      <c r="BY668" s="8"/>
      <c r="BZ668" s="8"/>
      <c r="CA668" s="8"/>
      <c r="CB668" s="8"/>
      <c r="CC668" s="8"/>
      <c r="CD668" s="8"/>
      <c r="CE668" s="8"/>
      <c r="CF668" s="8"/>
      <c r="CG668" s="8"/>
      <c r="CH668" s="8"/>
      <c r="CI668" s="8"/>
      <c r="CJ668" s="8"/>
      <c r="CK668" s="8"/>
      <c r="CL668" s="8"/>
      <c r="CM668" s="8"/>
      <c r="CN668" s="8"/>
      <c r="CO668" s="8"/>
      <c r="CP668" s="8"/>
      <c r="CQ668" s="8"/>
      <c r="CR668" s="8"/>
      <c r="CS668" s="8"/>
      <c r="CT668" s="8"/>
      <c r="CU668" s="8"/>
      <c r="CV668" s="8"/>
      <c r="CW668" s="8"/>
      <c r="CX668" s="8"/>
      <c r="CY668" s="8"/>
      <c r="CZ668" s="8"/>
      <c r="DA668" s="8"/>
      <c r="DB668" s="8"/>
      <c r="DC668" s="8"/>
      <c r="DD668" s="8"/>
      <c r="DE668" s="8"/>
      <c r="DF668" s="8"/>
      <c r="DG668" s="8"/>
      <c r="DH668" s="8"/>
      <c r="DI668" s="8"/>
      <c r="DJ668" s="8"/>
      <c r="DK668" s="8"/>
      <c r="DL668" s="8"/>
      <c r="DM668" s="8"/>
      <c r="DN668" s="8"/>
      <c r="DO668" s="8"/>
      <c r="DP668" s="8"/>
      <c r="DQ668" s="8"/>
      <c r="DR668" s="8"/>
      <c r="DS668" s="8"/>
      <c r="DT668" s="8"/>
      <c r="DU668" s="8"/>
      <c r="DV668" s="8"/>
      <c r="DW668" s="8"/>
      <c r="DX668" s="8"/>
      <c r="DY668" s="8"/>
      <c r="DZ668" s="8"/>
      <c r="EA668" s="8"/>
      <c r="EB668" s="8"/>
      <c r="EC668" s="8"/>
      <c r="ED668" s="8"/>
    </row>
    <row r="669" spans="36:134" x14ac:dyDescent="0.2"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  <c r="BU669" s="8"/>
      <c r="BV669" s="8"/>
      <c r="BW669" s="8"/>
      <c r="BX669" s="8"/>
      <c r="BY669" s="8"/>
      <c r="BZ669" s="8"/>
      <c r="CA669" s="8"/>
      <c r="CB669" s="8"/>
      <c r="CC669" s="8"/>
      <c r="CD669" s="8"/>
      <c r="CE669" s="8"/>
      <c r="CF669" s="8"/>
      <c r="CG669" s="8"/>
      <c r="CH669" s="8"/>
      <c r="CI669" s="8"/>
      <c r="CJ669" s="8"/>
      <c r="CK669" s="8"/>
      <c r="CL669" s="8"/>
      <c r="CM669" s="8"/>
      <c r="CN669" s="8"/>
      <c r="CO669" s="8"/>
      <c r="CP669" s="8"/>
      <c r="CQ669" s="8"/>
      <c r="CR669" s="8"/>
      <c r="CS669" s="8"/>
      <c r="CT669" s="8"/>
      <c r="CU669" s="8"/>
      <c r="CV669" s="8"/>
      <c r="CW669" s="8"/>
      <c r="CX669" s="8"/>
      <c r="CY669" s="8"/>
      <c r="CZ669" s="8"/>
      <c r="DA669" s="8"/>
      <c r="DB669" s="8"/>
      <c r="DC669" s="8"/>
      <c r="DD669" s="8"/>
      <c r="DE669" s="8"/>
      <c r="DF669" s="8"/>
      <c r="DG669" s="8"/>
      <c r="DH669" s="8"/>
      <c r="DI669" s="8"/>
      <c r="DJ669" s="8"/>
      <c r="DK669" s="8"/>
      <c r="DL669" s="8"/>
      <c r="DM669" s="8"/>
      <c r="DN669" s="8"/>
      <c r="DO669" s="8"/>
      <c r="DP669" s="8"/>
      <c r="DQ669" s="8"/>
      <c r="DR669" s="8"/>
      <c r="DS669" s="8"/>
      <c r="DT669" s="8"/>
      <c r="DU669" s="8"/>
      <c r="DV669" s="8"/>
      <c r="DW669" s="8"/>
      <c r="DX669" s="8"/>
      <c r="DY669" s="8"/>
      <c r="DZ669" s="8"/>
      <c r="EA669" s="8"/>
      <c r="EB669" s="8"/>
      <c r="EC669" s="8"/>
      <c r="ED669" s="8"/>
    </row>
    <row r="670" spans="36:134" x14ac:dyDescent="0.2"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  <c r="CA670" s="8"/>
      <c r="CB670" s="8"/>
      <c r="CC670" s="8"/>
      <c r="CD670" s="8"/>
      <c r="CE670" s="8"/>
      <c r="CF670" s="8"/>
      <c r="CG670" s="8"/>
      <c r="CH670" s="8"/>
      <c r="CI670" s="8"/>
      <c r="CJ670" s="8"/>
      <c r="CK670" s="8"/>
      <c r="CL670" s="8"/>
      <c r="CM670" s="8"/>
      <c r="CN670" s="8"/>
      <c r="CO670" s="8"/>
      <c r="CP670" s="8"/>
      <c r="CQ670" s="8"/>
      <c r="CR670" s="8"/>
      <c r="CS670" s="8"/>
      <c r="CT670" s="8"/>
      <c r="CU670" s="8"/>
      <c r="CV670" s="8"/>
      <c r="CW670" s="8"/>
      <c r="CX670" s="8"/>
      <c r="CY670" s="8"/>
      <c r="CZ670" s="8"/>
      <c r="DA670" s="8"/>
      <c r="DB670" s="8"/>
      <c r="DC670" s="8"/>
      <c r="DD670" s="8"/>
      <c r="DE670" s="8"/>
      <c r="DF670" s="8"/>
      <c r="DG670" s="8"/>
      <c r="DH670" s="8"/>
      <c r="DI670" s="8"/>
      <c r="DJ670" s="8"/>
      <c r="DK670" s="8"/>
      <c r="DL670" s="8"/>
      <c r="DM670" s="8"/>
      <c r="DN670" s="8"/>
      <c r="DO670" s="8"/>
      <c r="DP670" s="8"/>
      <c r="DQ670" s="8"/>
      <c r="DR670" s="8"/>
      <c r="DS670" s="8"/>
      <c r="DT670" s="8"/>
      <c r="DU670" s="8"/>
      <c r="DV670" s="8"/>
      <c r="DW670" s="8"/>
      <c r="DX670" s="8"/>
      <c r="DY670" s="8"/>
      <c r="DZ670" s="8"/>
      <c r="EA670" s="8"/>
      <c r="EB670" s="8"/>
      <c r="EC670" s="8"/>
      <c r="ED670" s="8"/>
    </row>
    <row r="671" spans="36:134" x14ac:dyDescent="0.2"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  <c r="BX671" s="8"/>
      <c r="BY671" s="8"/>
      <c r="BZ671" s="8"/>
      <c r="CA671" s="8"/>
      <c r="CB671" s="8"/>
      <c r="CC671" s="8"/>
      <c r="CD671" s="8"/>
      <c r="CE671" s="8"/>
      <c r="CF671" s="8"/>
      <c r="CG671" s="8"/>
      <c r="CH671" s="8"/>
      <c r="CI671" s="8"/>
      <c r="CJ671" s="8"/>
      <c r="CK671" s="8"/>
      <c r="CL671" s="8"/>
      <c r="CM671" s="8"/>
      <c r="CN671" s="8"/>
      <c r="CO671" s="8"/>
      <c r="CP671" s="8"/>
      <c r="CQ671" s="8"/>
      <c r="CR671" s="8"/>
      <c r="CS671" s="8"/>
      <c r="CT671" s="8"/>
      <c r="CU671" s="8"/>
      <c r="CV671" s="8"/>
      <c r="CW671" s="8"/>
      <c r="CX671" s="8"/>
      <c r="CY671" s="8"/>
      <c r="CZ671" s="8"/>
      <c r="DA671" s="8"/>
      <c r="DB671" s="8"/>
      <c r="DC671" s="8"/>
      <c r="DD671" s="8"/>
      <c r="DE671" s="8"/>
      <c r="DF671" s="8"/>
      <c r="DG671" s="8"/>
      <c r="DH671" s="8"/>
      <c r="DI671" s="8"/>
      <c r="DJ671" s="8"/>
      <c r="DK671" s="8"/>
      <c r="DL671" s="8"/>
      <c r="DM671" s="8"/>
      <c r="DN671" s="8"/>
      <c r="DO671" s="8"/>
      <c r="DP671" s="8"/>
      <c r="DQ671" s="8"/>
      <c r="DR671" s="8"/>
      <c r="DS671" s="8"/>
      <c r="DT671" s="8"/>
      <c r="DU671" s="8"/>
      <c r="DV671" s="8"/>
      <c r="DW671" s="8"/>
      <c r="DX671" s="8"/>
      <c r="DY671" s="8"/>
      <c r="DZ671" s="8"/>
      <c r="EA671" s="8"/>
      <c r="EB671" s="8"/>
      <c r="EC671" s="8"/>
      <c r="ED671" s="8"/>
    </row>
    <row r="672" spans="36:134" x14ac:dyDescent="0.2"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U672" s="8"/>
      <c r="BV672" s="8"/>
      <c r="BW672" s="8"/>
      <c r="BX672" s="8"/>
      <c r="BY672" s="8"/>
      <c r="BZ672" s="8"/>
      <c r="CA672" s="8"/>
      <c r="CB672" s="8"/>
      <c r="CC672" s="8"/>
      <c r="CD672" s="8"/>
      <c r="CE672" s="8"/>
      <c r="CF672" s="8"/>
      <c r="CG672" s="8"/>
      <c r="CH672" s="8"/>
      <c r="CI672" s="8"/>
      <c r="CJ672" s="8"/>
      <c r="CK672" s="8"/>
      <c r="CL672" s="8"/>
      <c r="CM672" s="8"/>
      <c r="CN672" s="8"/>
      <c r="CO672" s="8"/>
      <c r="CP672" s="8"/>
      <c r="CQ672" s="8"/>
      <c r="CR672" s="8"/>
      <c r="CS672" s="8"/>
      <c r="CT672" s="8"/>
      <c r="CU672" s="8"/>
      <c r="CV672" s="8"/>
      <c r="CW672" s="8"/>
      <c r="CX672" s="8"/>
      <c r="CY672" s="8"/>
      <c r="CZ672" s="8"/>
      <c r="DA672" s="8"/>
      <c r="DB672" s="8"/>
      <c r="DC672" s="8"/>
      <c r="DD672" s="8"/>
      <c r="DE672" s="8"/>
      <c r="DF672" s="8"/>
      <c r="DG672" s="8"/>
      <c r="DH672" s="8"/>
      <c r="DI672" s="8"/>
      <c r="DJ672" s="8"/>
      <c r="DK672" s="8"/>
      <c r="DL672" s="8"/>
      <c r="DM672" s="8"/>
      <c r="DN672" s="8"/>
      <c r="DO672" s="8"/>
      <c r="DP672" s="8"/>
      <c r="DQ672" s="8"/>
      <c r="DR672" s="8"/>
      <c r="DS672" s="8"/>
      <c r="DT672" s="8"/>
      <c r="DU672" s="8"/>
      <c r="DV672" s="8"/>
      <c r="DW672" s="8"/>
      <c r="DX672" s="8"/>
      <c r="DY672" s="8"/>
      <c r="DZ672" s="8"/>
      <c r="EA672" s="8"/>
      <c r="EB672" s="8"/>
      <c r="EC672" s="8"/>
      <c r="ED672" s="8"/>
    </row>
    <row r="673" spans="36:134" x14ac:dyDescent="0.2"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  <c r="BX673" s="8"/>
      <c r="BY673" s="8"/>
      <c r="BZ673" s="8"/>
      <c r="CA673" s="8"/>
      <c r="CB673" s="8"/>
      <c r="CC673" s="8"/>
      <c r="CD673" s="8"/>
      <c r="CE673" s="8"/>
      <c r="CF673" s="8"/>
      <c r="CG673" s="8"/>
      <c r="CH673" s="8"/>
      <c r="CI673" s="8"/>
      <c r="CJ673" s="8"/>
      <c r="CK673" s="8"/>
      <c r="CL673" s="8"/>
      <c r="CM673" s="8"/>
      <c r="CN673" s="8"/>
      <c r="CO673" s="8"/>
      <c r="CP673" s="8"/>
      <c r="CQ673" s="8"/>
      <c r="CR673" s="8"/>
      <c r="CS673" s="8"/>
      <c r="CT673" s="8"/>
      <c r="CU673" s="8"/>
      <c r="CV673" s="8"/>
      <c r="CW673" s="8"/>
      <c r="CX673" s="8"/>
      <c r="CY673" s="8"/>
      <c r="CZ673" s="8"/>
      <c r="DA673" s="8"/>
      <c r="DB673" s="8"/>
      <c r="DC673" s="8"/>
      <c r="DD673" s="8"/>
      <c r="DE673" s="8"/>
      <c r="DF673" s="8"/>
      <c r="DG673" s="8"/>
      <c r="DH673" s="8"/>
      <c r="DI673" s="8"/>
      <c r="DJ673" s="8"/>
      <c r="DK673" s="8"/>
      <c r="DL673" s="8"/>
      <c r="DM673" s="8"/>
      <c r="DN673" s="8"/>
      <c r="DO673" s="8"/>
      <c r="DP673" s="8"/>
      <c r="DQ673" s="8"/>
      <c r="DR673" s="8"/>
      <c r="DS673" s="8"/>
      <c r="DT673" s="8"/>
      <c r="DU673" s="8"/>
      <c r="DV673" s="8"/>
      <c r="DW673" s="8"/>
      <c r="DX673" s="8"/>
      <c r="DY673" s="8"/>
      <c r="DZ673" s="8"/>
      <c r="EA673" s="8"/>
      <c r="EB673" s="8"/>
      <c r="EC673" s="8"/>
      <c r="ED673" s="8"/>
    </row>
    <row r="674" spans="36:134" x14ac:dyDescent="0.2"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  <c r="BX674" s="8"/>
      <c r="BY674" s="8"/>
      <c r="BZ674" s="8"/>
      <c r="CA674" s="8"/>
      <c r="CB674" s="8"/>
      <c r="CC674" s="8"/>
      <c r="CD674" s="8"/>
      <c r="CE674" s="8"/>
      <c r="CF674" s="8"/>
      <c r="CG674" s="8"/>
      <c r="CH674" s="8"/>
      <c r="CI674" s="8"/>
      <c r="CJ674" s="8"/>
      <c r="CK674" s="8"/>
      <c r="CL674" s="8"/>
      <c r="CM674" s="8"/>
      <c r="CN674" s="8"/>
      <c r="CO674" s="8"/>
      <c r="CP674" s="8"/>
      <c r="CQ674" s="8"/>
      <c r="CR674" s="8"/>
      <c r="CS674" s="8"/>
      <c r="CT674" s="8"/>
      <c r="CU674" s="8"/>
      <c r="CV674" s="8"/>
      <c r="CW674" s="8"/>
      <c r="CX674" s="8"/>
      <c r="CY674" s="8"/>
      <c r="CZ674" s="8"/>
      <c r="DA674" s="8"/>
      <c r="DB674" s="8"/>
      <c r="DC674" s="8"/>
      <c r="DD674" s="8"/>
      <c r="DE674" s="8"/>
      <c r="DF674" s="8"/>
      <c r="DG674" s="8"/>
      <c r="DH674" s="8"/>
      <c r="DI674" s="8"/>
      <c r="DJ674" s="8"/>
      <c r="DK674" s="8"/>
      <c r="DL674" s="8"/>
      <c r="DM674" s="8"/>
      <c r="DN674" s="8"/>
      <c r="DO674" s="8"/>
      <c r="DP674" s="8"/>
      <c r="DQ674" s="8"/>
      <c r="DR674" s="8"/>
      <c r="DS674" s="8"/>
      <c r="DT674" s="8"/>
      <c r="DU674" s="8"/>
      <c r="DV674" s="8"/>
      <c r="DW674" s="8"/>
      <c r="DX674" s="8"/>
      <c r="DY674" s="8"/>
      <c r="DZ674" s="8"/>
      <c r="EA674" s="8"/>
      <c r="EB674" s="8"/>
      <c r="EC674" s="8"/>
      <c r="ED674" s="8"/>
    </row>
    <row r="675" spans="36:134" x14ac:dyDescent="0.2"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U675" s="8"/>
      <c r="BV675" s="8"/>
      <c r="BW675" s="8"/>
      <c r="BX675" s="8"/>
      <c r="BY675" s="8"/>
      <c r="BZ675" s="8"/>
      <c r="CA675" s="8"/>
      <c r="CB675" s="8"/>
      <c r="CC675" s="8"/>
      <c r="CD675" s="8"/>
      <c r="CE675" s="8"/>
      <c r="CF675" s="8"/>
      <c r="CG675" s="8"/>
      <c r="CH675" s="8"/>
      <c r="CI675" s="8"/>
      <c r="CJ675" s="8"/>
      <c r="CK675" s="8"/>
      <c r="CL675" s="8"/>
      <c r="CM675" s="8"/>
      <c r="CN675" s="8"/>
      <c r="CO675" s="8"/>
      <c r="CP675" s="8"/>
      <c r="CQ675" s="8"/>
      <c r="CR675" s="8"/>
      <c r="CS675" s="8"/>
      <c r="CT675" s="8"/>
      <c r="CU675" s="8"/>
      <c r="CV675" s="8"/>
      <c r="CW675" s="8"/>
      <c r="CX675" s="8"/>
      <c r="CY675" s="8"/>
      <c r="CZ675" s="8"/>
      <c r="DA675" s="8"/>
      <c r="DB675" s="8"/>
      <c r="DC675" s="8"/>
      <c r="DD675" s="8"/>
      <c r="DE675" s="8"/>
      <c r="DF675" s="8"/>
      <c r="DG675" s="8"/>
      <c r="DH675" s="8"/>
      <c r="DI675" s="8"/>
      <c r="DJ675" s="8"/>
      <c r="DK675" s="8"/>
      <c r="DL675" s="8"/>
      <c r="DM675" s="8"/>
      <c r="DN675" s="8"/>
      <c r="DO675" s="8"/>
      <c r="DP675" s="8"/>
      <c r="DQ675" s="8"/>
      <c r="DR675" s="8"/>
      <c r="DS675" s="8"/>
      <c r="DT675" s="8"/>
      <c r="DU675" s="8"/>
      <c r="DV675" s="8"/>
      <c r="DW675" s="8"/>
      <c r="DX675" s="8"/>
      <c r="DY675" s="8"/>
      <c r="DZ675" s="8"/>
      <c r="EA675" s="8"/>
      <c r="EB675" s="8"/>
      <c r="EC675" s="8"/>
      <c r="ED675" s="8"/>
    </row>
    <row r="676" spans="36:134" x14ac:dyDescent="0.2"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U676" s="8"/>
      <c r="BV676" s="8"/>
      <c r="BW676" s="8"/>
      <c r="BX676" s="8"/>
      <c r="BY676" s="8"/>
      <c r="BZ676" s="8"/>
      <c r="CA676" s="8"/>
      <c r="CB676" s="8"/>
      <c r="CC676" s="8"/>
      <c r="CD676" s="8"/>
      <c r="CE676" s="8"/>
      <c r="CF676" s="8"/>
      <c r="CG676" s="8"/>
      <c r="CH676" s="8"/>
      <c r="CI676" s="8"/>
      <c r="CJ676" s="8"/>
      <c r="CK676" s="8"/>
      <c r="CL676" s="8"/>
      <c r="CM676" s="8"/>
      <c r="CN676" s="8"/>
      <c r="CO676" s="8"/>
      <c r="CP676" s="8"/>
      <c r="CQ676" s="8"/>
      <c r="CR676" s="8"/>
      <c r="CS676" s="8"/>
      <c r="CT676" s="8"/>
      <c r="CU676" s="8"/>
      <c r="CV676" s="8"/>
      <c r="CW676" s="8"/>
      <c r="CX676" s="8"/>
      <c r="CY676" s="8"/>
      <c r="CZ676" s="8"/>
      <c r="DA676" s="8"/>
      <c r="DB676" s="8"/>
      <c r="DC676" s="8"/>
      <c r="DD676" s="8"/>
      <c r="DE676" s="8"/>
      <c r="DF676" s="8"/>
      <c r="DG676" s="8"/>
      <c r="DH676" s="8"/>
      <c r="DI676" s="8"/>
      <c r="DJ676" s="8"/>
      <c r="DK676" s="8"/>
      <c r="DL676" s="8"/>
      <c r="DM676" s="8"/>
      <c r="DN676" s="8"/>
      <c r="DO676" s="8"/>
      <c r="DP676" s="8"/>
      <c r="DQ676" s="8"/>
      <c r="DR676" s="8"/>
      <c r="DS676" s="8"/>
      <c r="DT676" s="8"/>
      <c r="DU676" s="8"/>
      <c r="DV676" s="8"/>
      <c r="DW676" s="8"/>
      <c r="DX676" s="8"/>
      <c r="DY676" s="8"/>
      <c r="DZ676" s="8"/>
      <c r="EA676" s="8"/>
      <c r="EB676" s="8"/>
      <c r="EC676" s="8"/>
      <c r="ED676" s="8"/>
    </row>
    <row r="677" spans="36:134" s="1" customFormat="1" x14ac:dyDescent="0.2"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/>
      <c r="BU677" s="8"/>
      <c r="BV677" s="8"/>
      <c r="BW677" s="8"/>
      <c r="BX677" s="8"/>
      <c r="BY677" s="8"/>
      <c r="BZ677" s="8"/>
      <c r="CA677" s="8"/>
      <c r="CB677" s="8"/>
      <c r="CC677" s="8"/>
      <c r="CD677" s="8"/>
      <c r="CE677" s="8"/>
      <c r="CF677" s="8"/>
      <c r="CG677" s="8"/>
      <c r="CH677" s="8"/>
      <c r="CI677" s="8"/>
      <c r="CJ677" s="8"/>
      <c r="CK677" s="8"/>
      <c r="CL677" s="8"/>
      <c r="CM677" s="8"/>
      <c r="CN677" s="8"/>
      <c r="CO677" s="8"/>
      <c r="CP677" s="8"/>
      <c r="CQ677" s="8"/>
      <c r="CR677" s="8"/>
      <c r="CS677" s="8"/>
      <c r="CT677" s="8"/>
      <c r="CU677" s="8"/>
      <c r="CV677" s="8"/>
      <c r="CW677" s="8"/>
      <c r="CX677" s="8"/>
      <c r="CY677" s="8"/>
      <c r="CZ677" s="8"/>
      <c r="DA677" s="8"/>
      <c r="DB677" s="8"/>
      <c r="DC677" s="8"/>
      <c r="DD677" s="8"/>
      <c r="DE677" s="8"/>
      <c r="DF677" s="8"/>
      <c r="DG677" s="8"/>
      <c r="DH677" s="8"/>
      <c r="DI677" s="8"/>
      <c r="DJ677" s="8"/>
      <c r="DK677" s="8"/>
      <c r="DL677" s="8"/>
      <c r="DM677" s="8"/>
      <c r="DN677" s="8"/>
      <c r="DO677" s="8"/>
      <c r="DP677" s="8"/>
      <c r="DQ677" s="8"/>
      <c r="DR677" s="8"/>
      <c r="DS677" s="8"/>
      <c r="DT677" s="8"/>
      <c r="DU677" s="8"/>
      <c r="DV677" s="8"/>
      <c r="DW677" s="8"/>
      <c r="DX677" s="8"/>
      <c r="DY677" s="8"/>
      <c r="DZ677" s="8"/>
      <c r="EA677" s="8"/>
      <c r="EB677" s="8"/>
      <c r="EC677" s="8"/>
      <c r="ED677" s="8"/>
    </row>
    <row r="678" spans="36:134" x14ac:dyDescent="0.2"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  <c r="CA678" s="8"/>
      <c r="CB678" s="8"/>
      <c r="CC678" s="8"/>
      <c r="CD678" s="8"/>
      <c r="CE678" s="8"/>
      <c r="CF678" s="8"/>
      <c r="CG678" s="8"/>
      <c r="CH678" s="8"/>
      <c r="CI678" s="8"/>
      <c r="CJ678" s="8"/>
      <c r="CK678" s="8"/>
      <c r="CL678" s="8"/>
      <c r="CM678" s="8"/>
      <c r="CN678" s="8"/>
      <c r="CO678" s="8"/>
      <c r="CP678" s="8"/>
      <c r="CQ678" s="8"/>
      <c r="CR678" s="8"/>
      <c r="CS678" s="8"/>
      <c r="CT678" s="8"/>
      <c r="CU678" s="8"/>
      <c r="CV678" s="8"/>
      <c r="CW678" s="8"/>
      <c r="CX678" s="8"/>
      <c r="CY678" s="8"/>
      <c r="CZ678" s="8"/>
      <c r="DA678" s="8"/>
      <c r="DB678" s="8"/>
      <c r="DC678" s="8"/>
      <c r="DD678" s="8"/>
      <c r="DE678" s="8"/>
      <c r="DF678" s="8"/>
      <c r="DG678" s="8"/>
      <c r="DH678" s="8"/>
      <c r="DI678" s="8"/>
      <c r="DJ678" s="8"/>
      <c r="DK678" s="8"/>
      <c r="DL678" s="8"/>
      <c r="DM678" s="8"/>
      <c r="DN678" s="8"/>
      <c r="DO678" s="8"/>
      <c r="DP678" s="8"/>
      <c r="DQ678" s="8"/>
      <c r="DR678" s="8"/>
      <c r="DS678" s="8"/>
      <c r="DT678" s="8"/>
      <c r="DU678" s="8"/>
      <c r="DV678" s="8"/>
      <c r="DW678" s="8"/>
      <c r="DX678" s="8"/>
      <c r="DY678" s="8"/>
      <c r="DZ678" s="8"/>
      <c r="EA678" s="8"/>
      <c r="EB678" s="8"/>
      <c r="EC678" s="8"/>
      <c r="ED678" s="8"/>
    </row>
    <row r="679" spans="36:134" s="1" customFormat="1" x14ac:dyDescent="0.2"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  <c r="BX679" s="8"/>
      <c r="BY679" s="8"/>
      <c r="BZ679" s="8"/>
      <c r="CA679" s="8"/>
      <c r="CB679" s="8"/>
      <c r="CC679" s="8"/>
      <c r="CD679" s="8"/>
      <c r="CE679" s="8"/>
      <c r="CF679" s="8"/>
      <c r="CG679" s="8"/>
      <c r="CH679" s="8"/>
      <c r="CI679" s="8"/>
      <c r="CJ679" s="8"/>
      <c r="CK679" s="8"/>
      <c r="CL679" s="8"/>
      <c r="CM679" s="8"/>
      <c r="CN679" s="8"/>
      <c r="CO679" s="8"/>
      <c r="CP679" s="8"/>
      <c r="CQ679" s="8"/>
      <c r="CR679" s="8"/>
      <c r="CS679" s="8"/>
      <c r="CT679" s="8"/>
      <c r="CU679" s="8"/>
      <c r="CV679" s="8"/>
      <c r="CW679" s="8"/>
      <c r="CX679" s="8"/>
      <c r="CY679" s="8"/>
      <c r="CZ679" s="8"/>
      <c r="DA679" s="8"/>
      <c r="DB679" s="8"/>
      <c r="DC679" s="8"/>
      <c r="DD679" s="8"/>
      <c r="DE679" s="8"/>
      <c r="DF679" s="8"/>
      <c r="DG679" s="8"/>
      <c r="DH679" s="8"/>
      <c r="DI679" s="8"/>
      <c r="DJ679" s="8"/>
      <c r="DK679" s="8"/>
      <c r="DL679" s="8"/>
      <c r="DM679" s="8"/>
      <c r="DN679" s="8"/>
      <c r="DO679" s="8"/>
      <c r="DP679" s="8"/>
      <c r="DQ679" s="8"/>
      <c r="DR679" s="8"/>
      <c r="DS679" s="8"/>
      <c r="DT679" s="8"/>
      <c r="DU679" s="8"/>
      <c r="DV679" s="8"/>
      <c r="DW679" s="8"/>
      <c r="DX679" s="8"/>
      <c r="DY679" s="8"/>
      <c r="DZ679" s="8"/>
      <c r="EA679" s="8"/>
      <c r="EB679" s="8"/>
      <c r="EC679" s="8"/>
      <c r="ED679" s="8"/>
    </row>
    <row r="680" spans="36:134" x14ac:dyDescent="0.2"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  <c r="BX680" s="8"/>
      <c r="BY680" s="8"/>
      <c r="BZ680" s="8"/>
      <c r="CA680" s="8"/>
      <c r="CB680" s="8"/>
      <c r="CC680" s="8"/>
      <c r="CD680" s="8"/>
      <c r="CE680" s="8"/>
      <c r="CF680" s="8"/>
      <c r="CG680" s="8"/>
      <c r="CH680" s="8"/>
      <c r="CI680" s="8"/>
      <c r="CJ680" s="8"/>
      <c r="CK680" s="8"/>
      <c r="CL680" s="8"/>
      <c r="CM680" s="8"/>
      <c r="CN680" s="8"/>
      <c r="CO680" s="8"/>
      <c r="CP680" s="8"/>
      <c r="CQ680" s="8"/>
      <c r="CR680" s="8"/>
      <c r="CS680" s="8"/>
      <c r="CT680" s="8"/>
      <c r="CU680" s="8"/>
      <c r="CV680" s="8"/>
      <c r="CW680" s="8"/>
      <c r="CX680" s="8"/>
      <c r="CY680" s="8"/>
      <c r="CZ680" s="8"/>
      <c r="DA680" s="8"/>
      <c r="DB680" s="8"/>
      <c r="DC680" s="8"/>
      <c r="DD680" s="8"/>
      <c r="DE680" s="8"/>
      <c r="DF680" s="8"/>
      <c r="DG680" s="8"/>
      <c r="DH680" s="8"/>
      <c r="DI680" s="8"/>
      <c r="DJ680" s="8"/>
      <c r="DK680" s="8"/>
      <c r="DL680" s="8"/>
      <c r="DM680" s="8"/>
      <c r="DN680" s="8"/>
      <c r="DO680" s="8"/>
      <c r="DP680" s="8"/>
      <c r="DQ680" s="8"/>
      <c r="DR680" s="8"/>
      <c r="DS680" s="8"/>
      <c r="DT680" s="8"/>
      <c r="DU680" s="8"/>
      <c r="DV680" s="8"/>
      <c r="DW680" s="8"/>
      <c r="DX680" s="8"/>
      <c r="DY680" s="8"/>
      <c r="DZ680" s="8"/>
      <c r="EA680" s="8"/>
      <c r="EB680" s="8"/>
      <c r="EC680" s="8"/>
      <c r="ED680" s="8"/>
    </row>
    <row r="681" spans="36:134" s="1" customFormat="1" x14ac:dyDescent="0.2"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/>
      <c r="CE681" s="8"/>
      <c r="CF681" s="8"/>
      <c r="CG681" s="8"/>
      <c r="CH681" s="8"/>
      <c r="CI681" s="8"/>
      <c r="CJ681" s="8"/>
      <c r="CK681" s="8"/>
      <c r="CL681" s="8"/>
      <c r="CM681" s="8"/>
      <c r="CN681" s="8"/>
      <c r="CO681" s="8"/>
      <c r="CP681" s="8"/>
      <c r="CQ681" s="8"/>
      <c r="CR681" s="8"/>
      <c r="CS681" s="8"/>
      <c r="CT681" s="8"/>
      <c r="CU681" s="8"/>
      <c r="CV681" s="8"/>
      <c r="CW681" s="8"/>
      <c r="CX681" s="8"/>
      <c r="CY681" s="8"/>
      <c r="CZ681" s="8"/>
      <c r="DA681" s="8"/>
      <c r="DB681" s="8"/>
      <c r="DC681" s="8"/>
      <c r="DD681" s="8"/>
      <c r="DE681" s="8"/>
      <c r="DF681" s="8"/>
      <c r="DG681" s="8"/>
      <c r="DH681" s="8"/>
      <c r="DI681" s="8"/>
      <c r="DJ681" s="8"/>
      <c r="DK681" s="8"/>
      <c r="DL681" s="8"/>
      <c r="DM681" s="8"/>
      <c r="DN681" s="8"/>
      <c r="DO681" s="8"/>
      <c r="DP681" s="8"/>
      <c r="DQ681" s="8"/>
      <c r="DR681" s="8"/>
      <c r="DS681" s="8"/>
      <c r="DT681" s="8"/>
      <c r="DU681" s="8"/>
      <c r="DV681" s="8"/>
      <c r="DW681" s="8"/>
      <c r="DX681" s="8"/>
      <c r="DY681" s="8"/>
      <c r="DZ681" s="8"/>
      <c r="EA681" s="8"/>
      <c r="EB681" s="8"/>
      <c r="EC681" s="8"/>
      <c r="ED681" s="8"/>
    </row>
    <row r="682" spans="36:134" x14ac:dyDescent="0.2"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8"/>
      <c r="CF682" s="8"/>
      <c r="CG682" s="8"/>
      <c r="CH682" s="8"/>
      <c r="CI682" s="8"/>
      <c r="CJ682" s="8"/>
      <c r="CK682" s="8"/>
      <c r="CL682" s="8"/>
      <c r="CM682" s="8"/>
      <c r="CN682" s="8"/>
      <c r="CO682" s="8"/>
      <c r="CP682" s="8"/>
      <c r="CQ682" s="8"/>
      <c r="CR682" s="8"/>
      <c r="CS682" s="8"/>
      <c r="CT682" s="8"/>
      <c r="CU682" s="8"/>
      <c r="CV682" s="8"/>
      <c r="CW682" s="8"/>
      <c r="CX682" s="8"/>
      <c r="CY682" s="8"/>
      <c r="CZ682" s="8"/>
      <c r="DA682" s="8"/>
      <c r="DB682" s="8"/>
      <c r="DC682" s="8"/>
      <c r="DD682" s="8"/>
      <c r="DE682" s="8"/>
      <c r="DF682" s="8"/>
      <c r="DG682" s="8"/>
      <c r="DH682" s="8"/>
      <c r="DI682" s="8"/>
      <c r="DJ682" s="8"/>
      <c r="DK682" s="8"/>
      <c r="DL682" s="8"/>
      <c r="DM682" s="8"/>
      <c r="DN682" s="8"/>
      <c r="DO682" s="8"/>
      <c r="DP682" s="8"/>
      <c r="DQ682" s="8"/>
      <c r="DR682" s="8"/>
      <c r="DS682" s="8"/>
      <c r="DT682" s="8"/>
      <c r="DU682" s="8"/>
      <c r="DV682" s="8"/>
      <c r="DW682" s="8"/>
      <c r="DX682" s="8"/>
      <c r="DY682" s="8"/>
      <c r="DZ682" s="8"/>
      <c r="EA682" s="8"/>
      <c r="EB682" s="8"/>
      <c r="EC682" s="8"/>
      <c r="ED682" s="8"/>
    </row>
    <row r="683" spans="36:134" x14ac:dyDescent="0.2"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  <c r="CF683" s="8"/>
      <c r="CG683" s="8"/>
      <c r="CH683" s="8"/>
      <c r="CI683" s="8"/>
      <c r="CJ683" s="8"/>
      <c r="CK683" s="8"/>
      <c r="CL683" s="8"/>
      <c r="CM683" s="8"/>
      <c r="CN683" s="8"/>
      <c r="CO683" s="8"/>
      <c r="CP683" s="8"/>
      <c r="CQ683" s="8"/>
      <c r="CR683" s="8"/>
      <c r="CS683" s="8"/>
      <c r="CT683" s="8"/>
      <c r="CU683" s="8"/>
      <c r="CV683" s="8"/>
      <c r="CW683" s="8"/>
      <c r="CX683" s="8"/>
      <c r="CY683" s="8"/>
      <c r="CZ683" s="8"/>
      <c r="DA683" s="8"/>
      <c r="DB683" s="8"/>
      <c r="DC683" s="8"/>
      <c r="DD683" s="8"/>
      <c r="DE683" s="8"/>
      <c r="DF683" s="8"/>
      <c r="DG683" s="8"/>
      <c r="DH683" s="8"/>
      <c r="DI683" s="8"/>
      <c r="DJ683" s="8"/>
      <c r="DK683" s="8"/>
      <c r="DL683" s="8"/>
      <c r="DM683" s="8"/>
      <c r="DN683" s="8"/>
      <c r="DO683" s="8"/>
      <c r="DP683" s="8"/>
      <c r="DQ683" s="8"/>
      <c r="DR683" s="8"/>
      <c r="DS683" s="8"/>
      <c r="DT683" s="8"/>
      <c r="DU683" s="8"/>
      <c r="DV683" s="8"/>
      <c r="DW683" s="8"/>
      <c r="DX683" s="8"/>
      <c r="DY683" s="8"/>
      <c r="DZ683" s="8"/>
      <c r="EA683" s="8"/>
      <c r="EB683" s="8"/>
      <c r="EC683" s="8"/>
      <c r="ED683" s="8"/>
    </row>
    <row r="684" spans="36:134" x14ac:dyDescent="0.2"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  <c r="CA684" s="8"/>
      <c r="CB684" s="8"/>
      <c r="CC684" s="8"/>
      <c r="CD684" s="8"/>
      <c r="CE684" s="8"/>
      <c r="CF684" s="8"/>
      <c r="CG684" s="8"/>
      <c r="CH684" s="8"/>
      <c r="CI684" s="8"/>
      <c r="CJ684" s="8"/>
      <c r="CK684" s="8"/>
      <c r="CL684" s="8"/>
      <c r="CM684" s="8"/>
      <c r="CN684" s="8"/>
      <c r="CO684" s="8"/>
      <c r="CP684" s="8"/>
      <c r="CQ684" s="8"/>
      <c r="CR684" s="8"/>
      <c r="CS684" s="8"/>
      <c r="CT684" s="8"/>
      <c r="CU684" s="8"/>
      <c r="CV684" s="8"/>
      <c r="CW684" s="8"/>
      <c r="CX684" s="8"/>
      <c r="CY684" s="8"/>
      <c r="CZ684" s="8"/>
      <c r="DA684" s="8"/>
      <c r="DB684" s="8"/>
      <c r="DC684" s="8"/>
      <c r="DD684" s="8"/>
      <c r="DE684" s="8"/>
      <c r="DF684" s="8"/>
      <c r="DG684" s="8"/>
      <c r="DH684" s="8"/>
      <c r="DI684" s="8"/>
      <c r="DJ684" s="8"/>
      <c r="DK684" s="8"/>
      <c r="DL684" s="8"/>
      <c r="DM684" s="8"/>
      <c r="DN684" s="8"/>
      <c r="DO684" s="8"/>
      <c r="DP684" s="8"/>
      <c r="DQ684" s="8"/>
      <c r="DR684" s="8"/>
      <c r="DS684" s="8"/>
      <c r="DT684" s="8"/>
      <c r="DU684" s="8"/>
      <c r="DV684" s="8"/>
      <c r="DW684" s="8"/>
      <c r="DX684" s="8"/>
      <c r="DY684" s="8"/>
      <c r="DZ684" s="8"/>
      <c r="EA684" s="8"/>
      <c r="EB684" s="8"/>
      <c r="EC684" s="8"/>
      <c r="ED684" s="8"/>
    </row>
    <row r="685" spans="36:134" x14ac:dyDescent="0.2"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  <c r="CA685" s="8"/>
      <c r="CB685" s="8"/>
      <c r="CC685" s="8"/>
      <c r="CD685" s="8"/>
      <c r="CE685" s="8"/>
      <c r="CF685" s="8"/>
      <c r="CG685" s="8"/>
      <c r="CH685" s="8"/>
      <c r="CI685" s="8"/>
      <c r="CJ685" s="8"/>
      <c r="CK685" s="8"/>
      <c r="CL685" s="8"/>
      <c r="CM685" s="8"/>
      <c r="CN685" s="8"/>
      <c r="CO685" s="8"/>
      <c r="CP685" s="8"/>
      <c r="CQ685" s="8"/>
      <c r="CR685" s="8"/>
      <c r="CS685" s="8"/>
      <c r="CT685" s="8"/>
      <c r="CU685" s="8"/>
      <c r="CV685" s="8"/>
      <c r="CW685" s="8"/>
      <c r="CX685" s="8"/>
      <c r="CY685" s="8"/>
      <c r="CZ685" s="8"/>
      <c r="DA685" s="8"/>
      <c r="DB685" s="8"/>
      <c r="DC685" s="8"/>
      <c r="DD685" s="8"/>
      <c r="DE685" s="8"/>
      <c r="DF685" s="8"/>
      <c r="DG685" s="8"/>
      <c r="DH685" s="8"/>
      <c r="DI685" s="8"/>
      <c r="DJ685" s="8"/>
      <c r="DK685" s="8"/>
      <c r="DL685" s="8"/>
      <c r="DM685" s="8"/>
      <c r="DN685" s="8"/>
      <c r="DO685" s="8"/>
      <c r="DP685" s="8"/>
      <c r="DQ685" s="8"/>
      <c r="DR685" s="8"/>
      <c r="DS685" s="8"/>
      <c r="DT685" s="8"/>
      <c r="DU685" s="8"/>
      <c r="DV685" s="8"/>
      <c r="DW685" s="8"/>
      <c r="DX685" s="8"/>
      <c r="DY685" s="8"/>
      <c r="DZ685" s="8"/>
      <c r="EA685" s="8"/>
      <c r="EB685" s="8"/>
      <c r="EC685" s="8"/>
      <c r="ED685" s="8"/>
    </row>
    <row r="686" spans="36:134" x14ac:dyDescent="0.2"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  <c r="BX686" s="8"/>
      <c r="BY686" s="8"/>
      <c r="BZ686" s="8"/>
      <c r="CA686" s="8"/>
      <c r="CB686" s="8"/>
      <c r="CC686" s="8"/>
      <c r="CD686" s="8"/>
      <c r="CE686" s="8"/>
      <c r="CF686" s="8"/>
      <c r="CG686" s="8"/>
      <c r="CH686" s="8"/>
      <c r="CI686" s="8"/>
      <c r="CJ686" s="8"/>
      <c r="CK686" s="8"/>
      <c r="CL686" s="8"/>
      <c r="CM686" s="8"/>
      <c r="CN686" s="8"/>
      <c r="CO686" s="8"/>
      <c r="CP686" s="8"/>
      <c r="CQ686" s="8"/>
      <c r="CR686" s="8"/>
      <c r="CS686" s="8"/>
      <c r="CT686" s="8"/>
      <c r="CU686" s="8"/>
      <c r="CV686" s="8"/>
      <c r="CW686" s="8"/>
      <c r="CX686" s="8"/>
      <c r="CY686" s="8"/>
      <c r="CZ686" s="8"/>
      <c r="DA686" s="8"/>
      <c r="DB686" s="8"/>
      <c r="DC686" s="8"/>
      <c r="DD686" s="8"/>
      <c r="DE686" s="8"/>
      <c r="DF686" s="8"/>
      <c r="DG686" s="8"/>
      <c r="DH686" s="8"/>
      <c r="DI686" s="8"/>
      <c r="DJ686" s="8"/>
      <c r="DK686" s="8"/>
      <c r="DL686" s="8"/>
      <c r="DM686" s="8"/>
      <c r="DN686" s="8"/>
      <c r="DO686" s="8"/>
      <c r="DP686" s="8"/>
      <c r="DQ686" s="8"/>
      <c r="DR686" s="8"/>
      <c r="DS686" s="8"/>
      <c r="DT686" s="8"/>
      <c r="DU686" s="8"/>
      <c r="DV686" s="8"/>
      <c r="DW686" s="8"/>
      <c r="DX686" s="8"/>
      <c r="DY686" s="8"/>
      <c r="DZ686" s="8"/>
      <c r="EA686" s="8"/>
      <c r="EB686" s="8"/>
      <c r="EC686" s="8"/>
      <c r="ED686" s="8"/>
    </row>
    <row r="687" spans="36:134" x14ac:dyDescent="0.2"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8"/>
      <c r="BZ687" s="8"/>
      <c r="CA687" s="8"/>
      <c r="CB687" s="8"/>
      <c r="CC687" s="8"/>
      <c r="CD687" s="8"/>
      <c r="CE687" s="8"/>
      <c r="CF687" s="8"/>
      <c r="CG687" s="8"/>
      <c r="CH687" s="8"/>
      <c r="CI687" s="8"/>
      <c r="CJ687" s="8"/>
      <c r="CK687" s="8"/>
      <c r="CL687" s="8"/>
      <c r="CM687" s="8"/>
      <c r="CN687" s="8"/>
      <c r="CO687" s="8"/>
      <c r="CP687" s="8"/>
      <c r="CQ687" s="8"/>
      <c r="CR687" s="8"/>
      <c r="CS687" s="8"/>
      <c r="CT687" s="8"/>
      <c r="CU687" s="8"/>
      <c r="CV687" s="8"/>
      <c r="CW687" s="8"/>
      <c r="CX687" s="8"/>
      <c r="CY687" s="8"/>
      <c r="CZ687" s="8"/>
      <c r="DA687" s="8"/>
      <c r="DB687" s="8"/>
      <c r="DC687" s="8"/>
      <c r="DD687" s="8"/>
      <c r="DE687" s="8"/>
      <c r="DF687" s="8"/>
      <c r="DG687" s="8"/>
      <c r="DH687" s="8"/>
      <c r="DI687" s="8"/>
      <c r="DJ687" s="8"/>
      <c r="DK687" s="8"/>
      <c r="DL687" s="8"/>
      <c r="DM687" s="8"/>
      <c r="DN687" s="8"/>
      <c r="DO687" s="8"/>
      <c r="DP687" s="8"/>
      <c r="DQ687" s="8"/>
      <c r="DR687" s="8"/>
      <c r="DS687" s="8"/>
      <c r="DT687" s="8"/>
      <c r="DU687" s="8"/>
      <c r="DV687" s="8"/>
      <c r="DW687" s="8"/>
      <c r="DX687" s="8"/>
      <c r="DY687" s="8"/>
      <c r="DZ687" s="8"/>
      <c r="EA687" s="8"/>
      <c r="EB687" s="8"/>
      <c r="EC687" s="8"/>
      <c r="ED687" s="8"/>
    </row>
    <row r="688" spans="36:134" x14ac:dyDescent="0.2"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  <c r="BU688" s="8"/>
      <c r="BV688" s="8"/>
      <c r="BW688" s="8"/>
      <c r="BX688" s="8"/>
      <c r="BY688" s="8"/>
      <c r="BZ688" s="8"/>
      <c r="CA688" s="8"/>
      <c r="CB688" s="8"/>
      <c r="CC688" s="8"/>
      <c r="CD688" s="8"/>
      <c r="CE688" s="8"/>
      <c r="CF688" s="8"/>
      <c r="CG688" s="8"/>
      <c r="CH688" s="8"/>
      <c r="CI688" s="8"/>
      <c r="CJ688" s="8"/>
      <c r="CK688" s="8"/>
      <c r="CL688" s="8"/>
      <c r="CM688" s="8"/>
      <c r="CN688" s="8"/>
      <c r="CO688" s="8"/>
      <c r="CP688" s="8"/>
      <c r="CQ688" s="8"/>
      <c r="CR688" s="8"/>
      <c r="CS688" s="8"/>
      <c r="CT688" s="8"/>
      <c r="CU688" s="8"/>
      <c r="CV688" s="8"/>
      <c r="CW688" s="8"/>
      <c r="CX688" s="8"/>
      <c r="CY688" s="8"/>
      <c r="CZ688" s="8"/>
      <c r="DA688" s="8"/>
      <c r="DB688" s="8"/>
      <c r="DC688" s="8"/>
      <c r="DD688" s="8"/>
      <c r="DE688" s="8"/>
      <c r="DF688" s="8"/>
      <c r="DG688" s="8"/>
      <c r="DH688" s="8"/>
      <c r="DI688" s="8"/>
      <c r="DJ688" s="8"/>
      <c r="DK688" s="8"/>
      <c r="DL688" s="8"/>
      <c r="DM688" s="8"/>
      <c r="DN688" s="8"/>
      <c r="DO688" s="8"/>
      <c r="DP688" s="8"/>
      <c r="DQ688" s="8"/>
      <c r="DR688" s="8"/>
      <c r="DS688" s="8"/>
      <c r="DT688" s="8"/>
      <c r="DU688" s="8"/>
      <c r="DV688" s="8"/>
      <c r="DW688" s="8"/>
      <c r="DX688" s="8"/>
      <c r="DY688" s="8"/>
      <c r="DZ688" s="8"/>
      <c r="EA688" s="8"/>
      <c r="EB688" s="8"/>
      <c r="EC688" s="8"/>
      <c r="ED688" s="8"/>
    </row>
    <row r="689" spans="36:134" x14ac:dyDescent="0.2"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  <c r="BU689" s="8"/>
      <c r="BV689" s="8"/>
      <c r="BW689" s="8"/>
      <c r="BX689" s="8"/>
      <c r="BY689" s="8"/>
      <c r="BZ689" s="8"/>
      <c r="CA689" s="8"/>
      <c r="CB689" s="8"/>
      <c r="CC689" s="8"/>
      <c r="CD689" s="8"/>
      <c r="CE689" s="8"/>
      <c r="CF689" s="8"/>
      <c r="CG689" s="8"/>
      <c r="CH689" s="8"/>
      <c r="CI689" s="8"/>
      <c r="CJ689" s="8"/>
      <c r="CK689" s="8"/>
      <c r="CL689" s="8"/>
      <c r="CM689" s="8"/>
      <c r="CN689" s="8"/>
      <c r="CO689" s="8"/>
      <c r="CP689" s="8"/>
      <c r="CQ689" s="8"/>
      <c r="CR689" s="8"/>
      <c r="CS689" s="8"/>
      <c r="CT689" s="8"/>
      <c r="CU689" s="8"/>
      <c r="CV689" s="8"/>
      <c r="CW689" s="8"/>
      <c r="CX689" s="8"/>
      <c r="CY689" s="8"/>
      <c r="CZ689" s="8"/>
      <c r="DA689" s="8"/>
      <c r="DB689" s="8"/>
      <c r="DC689" s="8"/>
      <c r="DD689" s="8"/>
      <c r="DE689" s="8"/>
      <c r="DF689" s="8"/>
      <c r="DG689" s="8"/>
      <c r="DH689" s="8"/>
      <c r="DI689" s="8"/>
      <c r="DJ689" s="8"/>
      <c r="DK689" s="8"/>
      <c r="DL689" s="8"/>
      <c r="DM689" s="8"/>
      <c r="DN689" s="8"/>
      <c r="DO689" s="8"/>
      <c r="DP689" s="8"/>
      <c r="DQ689" s="8"/>
      <c r="DR689" s="8"/>
      <c r="DS689" s="8"/>
      <c r="DT689" s="8"/>
      <c r="DU689" s="8"/>
      <c r="DV689" s="8"/>
      <c r="DW689" s="8"/>
      <c r="DX689" s="8"/>
      <c r="DY689" s="8"/>
      <c r="DZ689" s="8"/>
      <c r="EA689" s="8"/>
      <c r="EB689" s="8"/>
      <c r="EC689" s="8"/>
      <c r="ED689" s="8"/>
    </row>
    <row r="690" spans="36:134" x14ac:dyDescent="0.2"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U690" s="8"/>
      <c r="BV690" s="8"/>
      <c r="BW690" s="8"/>
      <c r="BX690" s="8"/>
      <c r="BY690" s="8"/>
      <c r="BZ690" s="8"/>
      <c r="CA690" s="8"/>
      <c r="CB690" s="8"/>
      <c r="CC690" s="8"/>
      <c r="CD690" s="8"/>
      <c r="CE690" s="8"/>
      <c r="CF690" s="8"/>
      <c r="CG690" s="8"/>
      <c r="CH690" s="8"/>
      <c r="CI690" s="8"/>
      <c r="CJ690" s="8"/>
      <c r="CK690" s="8"/>
      <c r="CL690" s="8"/>
      <c r="CM690" s="8"/>
      <c r="CN690" s="8"/>
      <c r="CO690" s="8"/>
      <c r="CP690" s="8"/>
      <c r="CQ690" s="8"/>
      <c r="CR690" s="8"/>
      <c r="CS690" s="8"/>
      <c r="CT690" s="8"/>
      <c r="CU690" s="8"/>
      <c r="CV690" s="8"/>
      <c r="CW690" s="8"/>
      <c r="CX690" s="8"/>
      <c r="CY690" s="8"/>
      <c r="CZ690" s="8"/>
      <c r="DA690" s="8"/>
      <c r="DB690" s="8"/>
      <c r="DC690" s="8"/>
      <c r="DD690" s="8"/>
      <c r="DE690" s="8"/>
      <c r="DF690" s="8"/>
      <c r="DG690" s="8"/>
      <c r="DH690" s="8"/>
      <c r="DI690" s="8"/>
      <c r="DJ690" s="8"/>
      <c r="DK690" s="8"/>
      <c r="DL690" s="8"/>
      <c r="DM690" s="8"/>
      <c r="DN690" s="8"/>
      <c r="DO690" s="8"/>
      <c r="DP690" s="8"/>
      <c r="DQ690" s="8"/>
      <c r="DR690" s="8"/>
      <c r="DS690" s="8"/>
      <c r="DT690" s="8"/>
      <c r="DU690" s="8"/>
      <c r="DV690" s="8"/>
      <c r="DW690" s="8"/>
      <c r="DX690" s="8"/>
      <c r="DY690" s="8"/>
      <c r="DZ690" s="8"/>
      <c r="EA690" s="8"/>
      <c r="EB690" s="8"/>
      <c r="EC690" s="8"/>
      <c r="ED690" s="8"/>
    </row>
    <row r="691" spans="36:134" x14ac:dyDescent="0.2"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8"/>
      <c r="BZ691" s="8"/>
      <c r="CA691" s="8"/>
      <c r="CB691" s="8"/>
      <c r="CC691" s="8"/>
      <c r="CD691" s="8"/>
      <c r="CE691" s="8"/>
      <c r="CF691" s="8"/>
      <c r="CG691" s="8"/>
      <c r="CH691" s="8"/>
      <c r="CI691" s="8"/>
      <c r="CJ691" s="8"/>
      <c r="CK691" s="8"/>
      <c r="CL691" s="8"/>
      <c r="CM691" s="8"/>
      <c r="CN691" s="8"/>
      <c r="CO691" s="8"/>
      <c r="CP691" s="8"/>
      <c r="CQ691" s="8"/>
      <c r="CR691" s="8"/>
      <c r="CS691" s="8"/>
      <c r="CT691" s="8"/>
      <c r="CU691" s="8"/>
      <c r="CV691" s="8"/>
      <c r="CW691" s="8"/>
      <c r="CX691" s="8"/>
      <c r="CY691" s="8"/>
      <c r="CZ691" s="8"/>
      <c r="DA691" s="8"/>
      <c r="DB691" s="8"/>
      <c r="DC691" s="8"/>
      <c r="DD691" s="8"/>
      <c r="DE691" s="8"/>
      <c r="DF691" s="8"/>
      <c r="DG691" s="8"/>
      <c r="DH691" s="8"/>
      <c r="DI691" s="8"/>
      <c r="DJ691" s="8"/>
      <c r="DK691" s="8"/>
      <c r="DL691" s="8"/>
      <c r="DM691" s="8"/>
      <c r="DN691" s="8"/>
      <c r="DO691" s="8"/>
      <c r="DP691" s="8"/>
      <c r="DQ691" s="8"/>
      <c r="DR691" s="8"/>
      <c r="DS691" s="8"/>
      <c r="DT691" s="8"/>
      <c r="DU691" s="8"/>
      <c r="DV691" s="8"/>
      <c r="DW691" s="8"/>
      <c r="DX691" s="8"/>
      <c r="DY691" s="8"/>
      <c r="DZ691" s="8"/>
      <c r="EA691" s="8"/>
      <c r="EB691" s="8"/>
      <c r="EC691" s="8"/>
      <c r="ED691" s="8"/>
    </row>
    <row r="692" spans="36:134" x14ac:dyDescent="0.2"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8"/>
      <c r="BU692" s="8"/>
      <c r="BV692" s="8"/>
      <c r="BW692" s="8"/>
      <c r="BX692" s="8"/>
      <c r="BY692" s="8"/>
      <c r="BZ692" s="8"/>
      <c r="CA692" s="8"/>
      <c r="CB692" s="8"/>
      <c r="CC692" s="8"/>
      <c r="CD692" s="8"/>
      <c r="CE692" s="8"/>
      <c r="CF692" s="8"/>
      <c r="CG692" s="8"/>
      <c r="CH692" s="8"/>
      <c r="CI692" s="8"/>
      <c r="CJ692" s="8"/>
      <c r="CK692" s="8"/>
      <c r="CL692" s="8"/>
      <c r="CM692" s="8"/>
      <c r="CN692" s="8"/>
      <c r="CO692" s="8"/>
      <c r="CP692" s="8"/>
      <c r="CQ692" s="8"/>
      <c r="CR692" s="8"/>
      <c r="CS692" s="8"/>
      <c r="CT692" s="8"/>
      <c r="CU692" s="8"/>
      <c r="CV692" s="8"/>
      <c r="CW692" s="8"/>
      <c r="CX692" s="8"/>
      <c r="CY692" s="8"/>
      <c r="CZ692" s="8"/>
      <c r="DA692" s="8"/>
      <c r="DB692" s="8"/>
      <c r="DC692" s="8"/>
      <c r="DD692" s="8"/>
      <c r="DE692" s="8"/>
      <c r="DF692" s="8"/>
      <c r="DG692" s="8"/>
      <c r="DH692" s="8"/>
      <c r="DI692" s="8"/>
      <c r="DJ692" s="8"/>
      <c r="DK692" s="8"/>
      <c r="DL692" s="8"/>
      <c r="DM692" s="8"/>
      <c r="DN692" s="8"/>
      <c r="DO692" s="8"/>
      <c r="DP692" s="8"/>
      <c r="DQ692" s="8"/>
      <c r="DR692" s="8"/>
      <c r="DS692" s="8"/>
      <c r="DT692" s="8"/>
      <c r="DU692" s="8"/>
      <c r="DV692" s="8"/>
      <c r="DW692" s="8"/>
      <c r="DX692" s="8"/>
      <c r="DY692" s="8"/>
      <c r="DZ692" s="8"/>
      <c r="EA692" s="8"/>
      <c r="EB692" s="8"/>
      <c r="EC692" s="8"/>
      <c r="ED692" s="8"/>
    </row>
    <row r="693" spans="36:134" x14ac:dyDescent="0.2"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/>
      <c r="BU693" s="8"/>
      <c r="BV693" s="8"/>
      <c r="BW693" s="8"/>
      <c r="BX693" s="8"/>
      <c r="BY693" s="8"/>
      <c r="BZ693" s="8"/>
      <c r="CA693" s="8"/>
      <c r="CB693" s="8"/>
      <c r="CC693" s="8"/>
      <c r="CD693" s="8"/>
      <c r="CE693" s="8"/>
      <c r="CF693" s="8"/>
      <c r="CG693" s="8"/>
      <c r="CH693" s="8"/>
      <c r="CI693" s="8"/>
      <c r="CJ693" s="8"/>
      <c r="CK693" s="8"/>
      <c r="CL693" s="8"/>
      <c r="CM693" s="8"/>
      <c r="CN693" s="8"/>
      <c r="CO693" s="8"/>
      <c r="CP693" s="8"/>
      <c r="CQ693" s="8"/>
      <c r="CR693" s="8"/>
      <c r="CS693" s="8"/>
      <c r="CT693" s="8"/>
      <c r="CU693" s="8"/>
      <c r="CV693" s="8"/>
      <c r="CW693" s="8"/>
      <c r="CX693" s="8"/>
      <c r="CY693" s="8"/>
      <c r="CZ693" s="8"/>
      <c r="DA693" s="8"/>
      <c r="DB693" s="8"/>
      <c r="DC693" s="8"/>
      <c r="DD693" s="8"/>
      <c r="DE693" s="8"/>
      <c r="DF693" s="8"/>
      <c r="DG693" s="8"/>
      <c r="DH693" s="8"/>
      <c r="DI693" s="8"/>
      <c r="DJ693" s="8"/>
      <c r="DK693" s="8"/>
      <c r="DL693" s="8"/>
      <c r="DM693" s="8"/>
      <c r="DN693" s="8"/>
      <c r="DO693" s="8"/>
      <c r="DP693" s="8"/>
      <c r="DQ693" s="8"/>
      <c r="DR693" s="8"/>
      <c r="DS693" s="8"/>
      <c r="DT693" s="8"/>
      <c r="DU693" s="8"/>
      <c r="DV693" s="8"/>
      <c r="DW693" s="8"/>
      <c r="DX693" s="8"/>
      <c r="DY693" s="8"/>
      <c r="DZ693" s="8"/>
      <c r="EA693" s="8"/>
      <c r="EB693" s="8"/>
      <c r="EC693" s="8"/>
      <c r="ED693" s="8"/>
    </row>
    <row r="694" spans="36:134" x14ac:dyDescent="0.2"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8"/>
      <c r="BU694" s="8"/>
      <c r="BV694" s="8"/>
      <c r="BW694" s="8"/>
      <c r="BX694" s="8"/>
      <c r="BY694" s="8"/>
      <c r="BZ694" s="8"/>
      <c r="CA694" s="8"/>
      <c r="CB694" s="8"/>
      <c r="CC694" s="8"/>
      <c r="CD694" s="8"/>
      <c r="CE694" s="8"/>
      <c r="CF694" s="8"/>
      <c r="CG694" s="8"/>
      <c r="CH694" s="8"/>
      <c r="CI694" s="8"/>
      <c r="CJ694" s="8"/>
      <c r="CK694" s="8"/>
      <c r="CL694" s="8"/>
      <c r="CM694" s="8"/>
      <c r="CN694" s="8"/>
      <c r="CO694" s="8"/>
      <c r="CP694" s="8"/>
      <c r="CQ694" s="8"/>
      <c r="CR694" s="8"/>
      <c r="CS694" s="8"/>
      <c r="CT694" s="8"/>
      <c r="CU694" s="8"/>
      <c r="CV694" s="8"/>
      <c r="CW694" s="8"/>
      <c r="CX694" s="8"/>
      <c r="CY694" s="8"/>
      <c r="CZ694" s="8"/>
      <c r="DA694" s="8"/>
      <c r="DB694" s="8"/>
      <c r="DC694" s="8"/>
      <c r="DD694" s="8"/>
      <c r="DE694" s="8"/>
      <c r="DF694" s="8"/>
      <c r="DG694" s="8"/>
      <c r="DH694" s="8"/>
      <c r="DI694" s="8"/>
      <c r="DJ694" s="8"/>
      <c r="DK694" s="8"/>
      <c r="DL694" s="8"/>
      <c r="DM694" s="8"/>
      <c r="DN694" s="8"/>
      <c r="DO694" s="8"/>
      <c r="DP694" s="8"/>
      <c r="DQ694" s="8"/>
      <c r="DR694" s="8"/>
      <c r="DS694" s="8"/>
      <c r="DT694" s="8"/>
      <c r="DU694" s="8"/>
      <c r="DV694" s="8"/>
      <c r="DW694" s="8"/>
      <c r="DX694" s="8"/>
      <c r="DY694" s="8"/>
      <c r="DZ694" s="8"/>
      <c r="EA694" s="8"/>
      <c r="EB694" s="8"/>
      <c r="EC694" s="8"/>
      <c r="ED694" s="8"/>
    </row>
    <row r="695" spans="36:134" x14ac:dyDescent="0.2"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8"/>
      <c r="BU695" s="8"/>
      <c r="BV695" s="8"/>
      <c r="BW695" s="8"/>
      <c r="BX695" s="8"/>
      <c r="BY695" s="8"/>
      <c r="BZ695" s="8"/>
      <c r="CA695" s="8"/>
      <c r="CB695" s="8"/>
      <c r="CC695" s="8"/>
      <c r="CD695" s="8"/>
      <c r="CE695" s="8"/>
      <c r="CF695" s="8"/>
      <c r="CG695" s="8"/>
      <c r="CH695" s="8"/>
      <c r="CI695" s="8"/>
      <c r="CJ695" s="8"/>
      <c r="CK695" s="8"/>
      <c r="CL695" s="8"/>
      <c r="CM695" s="8"/>
      <c r="CN695" s="8"/>
      <c r="CO695" s="8"/>
      <c r="CP695" s="8"/>
      <c r="CQ695" s="8"/>
      <c r="CR695" s="8"/>
      <c r="CS695" s="8"/>
      <c r="CT695" s="8"/>
      <c r="CU695" s="8"/>
      <c r="CV695" s="8"/>
      <c r="CW695" s="8"/>
      <c r="CX695" s="8"/>
      <c r="CY695" s="8"/>
      <c r="CZ695" s="8"/>
      <c r="DA695" s="8"/>
      <c r="DB695" s="8"/>
      <c r="DC695" s="8"/>
      <c r="DD695" s="8"/>
      <c r="DE695" s="8"/>
      <c r="DF695" s="8"/>
      <c r="DG695" s="8"/>
      <c r="DH695" s="8"/>
      <c r="DI695" s="8"/>
      <c r="DJ695" s="8"/>
      <c r="DK695" s="8"/>
      <c r="DL695" s="8"/>
      <c r="DM695" s="8"/>
      <c r="DN695" s="8"/>
      <c r="DO695" s="8"/>
      <c r="DP695" s="8"/>
      <c r="DQ695" s="8"/>
      <c r="DR695" s="8"/>
      <c r="DS695" s="8"/>
      <c r="DT695" s="8"/>
      <c r="DU695" s="8"/>
      <c r="DV695" s="8"/>
      <c r="DW695" s="8"/>
      <c r="DX695" s="8"/>
      <c r="DY695" s="8"/>
      <c r="DZ695" s="8"/>
      <c r="EA695" s="8"/>
      <c r="EB695" s="8"/>
      <c r="EC695" s="8"/>
      <c r="ED695" s="8"/>
    </row>
    <row r="696" spans="36:134" x14ac:dyDescent="0.2"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8"/>
      <c r="BU696" s="8"/>
      <c r="BV696" s="8"/>
      <c r="BW696" s="8"/>
      <c r="BX696" s="8"/>
      <c r="BY696" s="8"/>
      <c r="BZ696" s="8"/>
      <c r="CA696" s="8"/>
      <c r="CB696" s="8"/>
      <c r="CC696" s="8"/>
      <c r="CD696" s="8"/>
      <c r="CE696" s="8"/>
      <c r="CF696" s="8"/>
      <c r="CG696" s="8"/>
      <c r="CH696" s="8"/>
      <c r="CI696" s="8"/>
      <c r="CJ696" s="8"/>
      <c r="CK696" s="8"/>
      <c r="CL696" s="8"/>
      <c r="CM696" s="8"/>
      <c r="CN696" s="8"/>
      <c r="CO696" s="8"/>
      <c r="CP696" s="8"/>
      <c r="CQ696" s="8"/>
      <c r="CR696" s="8"/>
      <c r="CS696" s="8"/>
      <c r="CT696" s="8"/>
      <c r="CU696" s="8"/>
      <c r="CV696" s="8"/>
      <c r="CW696" s="8"/>
      <c r="CX696" s="8"/>
      <c r="CY696" s="8"/>
      <c r="CZ696" s="8"/>
      <c r="DA696" s="8"/>
      <c r="DB696" s="8"/>
      <c r="DC696" s="8"/>
      <c r="DD696" s="8"/>
      <c r="DE696" s="8"/>
      <c r="DF696" s="8"/>
      <c r="DG696" s="8"/>
      <c r="DH696" s="8"/>
      <c r="DI696" s="8"/>
      <c r="DJ696" s="8"/>
      <c r="DK696" s="8"/>
      <c r="DL696" s="8"/>
      <c r="DM696" s="8"/>
      <c r="DN696" s="8"/>
      <c r="DO696" s="8"/>
      <c r="DP696" s="8"/>
      <c r="DQ696" s="8"/>
      <c r="DR696" s="8"/>
      <c r="DS696" s="8"/>
      <c r="DT696" s="8"/>
      <c r="DU696" s="8"/>
      <c r="DV696" s="8"/>
      <c r="DW696" s="8"/>
      <c r="DX696" s="8"/>
      <c r="DY696" s="8"/>
      <c r="DZ696" s="8"/>
      <c r="EA696" s="8"/>
      <c r="EB696" s="8"/>
      <c r="EC696" s="8"/>
      <c r="ED696" s="8"/>
    </row>
    <row r="697" spans="36:134" x14ac:dyDescent="0.2"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8"/>
      <c r="BZ697" s="8"/>
      <c r="CA697" s="8"/>
      <c r="CB697" s="8"/>
      <c r="CC697" s="8"/>
      <c r="CD697" s="8"/>
      <c r="CE697" s="8"/>
      <c r="CF697" s="8"/>
      <c r="CG697" s="8"/>
      <c r="CH697" s="8"/>
      <c r="CI697" s="8"/>
      <c r="CJ697" s="8"/>
      <c r="CK697" s="8"/>
      <c r="CL697" s="8"/>
      <c r="CM697" s="8"/>
      <c r="CN697" s="8"/>
      <c r="CO697" s="8"/>
      <c r="CP697" s="8"/>
      <c r="CQ697" s="8"/>
      <c r="CR697" s="8"/>
      <c r="CS697" s="8"/>
      <c r="CT697" s="8"/>
      <c r="CU697" s="8"/>
      <c r="CV697" s="8"/>
      <c r="CW697" s="8"/>
      <c r="CX697" s="8"/>
      <c r="CY697" s="8"/>
      <c r="CZ697" s="8"/>
      <c r="DA697" s="8"/>
      <c r="DB697" s="8"/>
      <c r="DC697" s="8"/>
      <c r="DD697" s="8"/>
      <c r="DE697" s="8"/>
      <c r="DF697" s="8"/>
      <c r="DG697" s="8"/>
      <c r="DH697" s="8"/>
      <c r="DI697" s="8"/>
      <c r="DJ697" s="8"/>
      <c r="DK697" s="8"/>
      <c r="DL697" s="8"/>
      <c r="DM697" s="8"/>
      <c r="DN697" s="8"/>
      <c r="DO697" s="8"/>
      <c r="DP697" s="8"/>
      <c r="DQ697" s="8"/>
      <c r="DR697" s="8"/>
      <c r="DS697" s="8"/>
      <c r="DT697" s="8"/>
      <c r="DU697" s="8"/>
      <c r="DV697" s="8"/>
      <c r="DW697" s="8"/>
      <c r="DX697" s="8"/>
      <c r="DY697" s="8"/>
      <c r="DZ697" s="8"/>
      <c r="EA697" s="8"/>
      <c r="EB697" s="8"/>
      <c r="EC697" s="8"/>
      <c r="ED697" s="8"/>
    </row>
    <row r="698" spans="36:134" x14ac:dyDescent="0.2"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  <c r="BX698" s="8"/>
      <c r="BY698" s="8"/>
      <c r="BZ698" s="8"/>
      <c r="CA698" s="8"/>
      <c r="CB698" s="8"/>
      <c r="CC698" s="8"/>
      <c r="CD698" s="8"/>
      <c r="CE698" s="8"/>
      <c r="CF698" s="8"/>
      <c r="CG698" s="8"/>
      <c r="CH698" s="8"/>
      <c r="CI698" s="8"/>
      <c r="CJ698" s="8"/>
      <c r="CK698" s="8"/>
      <c r="CL698" s="8"/>
      <c r="CM698" s="8"/>
      <c r="CN698" s="8"/>
      <c r="CO698" s="8"/>
      <c r="CP698" s="8"/>
      <c r="CQ698" s="8"/>
      <c r="CR698" s="8"/>
      <c r="CS698" s="8"/>
      <c r="CT698" s="8"/>
      <c r="CU698" s="8"/>
      <c r="CV698" s="8"/>
      <c r="CW698" s="8"/>
      <c r="CX698" s="8"/>
      <c r="CY698" s="8"/>
      <c r="CZ698" s="8"/>
      <c r="DA698" s="8"/>
      <c r="DB698" s="8"/>
      <c r="DC698" s="8"/>
      <c r="DD698" s="8"/>
      <c r="DE698" s="8"/>
      <c r="DF698" s="8"/>
      <c r="DG698" s="8"/>
      <c r="DH698" s="8"/>
      <c r="DI698" s="8"/>
      <c r="DJ698" s="8"/>
      <c r="DK698" s="8"/>
      <c r="DL698" s="8"/>
      <c r="DM698" s="8"/>
      <c r="DN698" s="8"/>
      <c r="DO698" s="8"/>
      <c r="DP698" s="8"/>
      <c r="DQ698" s="8"/>
      <c r="DR698" s="8"/>
      <c r="DS698" s="8"/>
      <c r="DT698" s="8"/>
      <c r="DU698" s="8"/>
      <c r="DV698" s="8"/>
      <c r="DW698" s="8"/>
      <c r="DX698" s="8"/>
      <c r="DY698" s="8"/>
      <c r="DZ698" s="8"/>
      <c r="EA698" s="8"/>
      <c r="EB698" s="8"/>
      <c r="EC698" s="8"/>
      <c r="ED698" s="8"/>
    </row>
    <row r="699" spans="36:134" x14ac:dyDescent="0.2"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8"/>
      <c r="BU699" s="8"/>
      <c r="BV699" s="8"/>
      <c r="BW699" s="8"/>
      <c r="BX699" s="8"/>
      <c r="BY699" s="8"/>
      <c r="BZ699" s="8"/>
      <c r="CA699" s="8"/>
      <c r="CB699" s="8"/>
      <c r="CC699" s="8"/>
      <c r="CD699" s="8"/>
      <c r="CE699" s="8"/>
      <c r="CF699" s="8"/>
      <c r="CG699" s="8"/>
      <c r="CH699" s="8"/>
      <c r="CI699" s="8"/>
      <c r="CJ699" s="8"/>
      <c r="CK699" s="8"/>
      <c r="CL699" s="8"/>
      <c r="CM699" s="8"/>
      <c r="CN699" s="8"/>
      <c r="CO699" s="8"/>
      <c r="CP699" s="8"/>
      <c r="CQ699" s="8"/>
      <c r="CR699" s="8"/>
      <c r="CS699" s="8"/>
      <c r="CT699" s="8"/>
      <c r="CU699" s="8"/>
      <c r="CV699" s="8"/>
      <c r="CW699" s="8"/>
      <c r="CX699" s="8"/>
      <c r="CY699" s="8"/>
      <c r="CZ699" s="8"/>
      <c r="DA699" s="8"/>
      <c r="DB699" s="8"/>
      <c r="DC699" s="8"/>
      <c r="DD699" s="8"/>
      <c r="DE699" s="8"/>
      <c r="DF699" s="8"/>
      <c r="DG699" s="8"/>
      <c r="DH699" s="8"/>
      <c r="DI699" s="8"/>
      <c r="DJ699" s="8"/>
      <c r="DK699" s="8"/>
      <c r="DL699" s="8"/>
      <c r="DM699" s="8"/>
      <c r="DN699" s="8"/>
      <c r="DO699" s="8"/>
      <c r="DP699" s="8"/>
      <c r="DQ699" s="8"/>
      <c r="DR699" s="8"/>
      <c r="DS699" s="8"/>
      <c r="DT699" s="8"/>
      <c r="DU699" s="8"/>
      <c r="DV699" s="8"/>
      <c r="DW699" s="8"/>
      <c r="DX699" s="8"/>
      <c r="DY699" s="8"/>
      <c r="DZ699" s="8"/>
      <c r="EA699" s="8"/>
      <c r="EB699" s="8"/>
      <c r="EC699" s="8"/>
      <c r="ED699" s="8"/>
    </row>
    <row r="700" spans="36:134" x14ac:dyDescent="0.2"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8"/>
      <c r="BU700" s="8"/>
      <c r="BV700" s="8"/>
      <c r="BW700" s="8"/>
      <c r="BX700" s="8"/>
      <c r="BY700" s="8"/>
      <c r="BZ700" s="8"/>
      <c r="CA700" s="8"/>
      <c r="CB700" s="8"/>
      <c r="CC700" s="8"/>
      <c r="CD700" s="8"/>
      <c r="CE700" s="8"/>
      <c r="CF700" s="8"/>
      <c r="CG700" s="8"/>
      <c r="CH700" s="8"/>
      <c r="CI700" s="8"/>
      <c r="CJ700" s="8"/>
      <c r="CK700" s="8"/>
      <c r="CL700" s="8"/>
      <c r="CM700" s="8"/>
      <c r="CN700" s="8"/>
      <c r="CO700" s="8"/>
      <c r="CP700" s="8"/>
      <c r="CQ700" s="8"/>
      <c r="CR700" s="8"/>
      <c r="CS700" s="8"/>
      <c r="CT700" s="8"/>
      <c r="CU700" s="8"/>
      <c r="CV700" s="8"/>
      <c r="CW700" s="8"/>
      <c r="CX700" s="8"/>
      <c r="CY700" s="8"/>
      <c r="CZ700" s="8"/>
      <c r="DA700" s="8"/>
      <c r="DB700" s="8"/>
      <c r="DC700" s="8"/>
      <c r="DD700" s="8"/>
      <c r="DE700" s="8"/>
      <c r="DF700" s="8"/>
      <c r="DG700" s="8"/>
      <c r="DH700" s="8"/>
      <c r="DI700" s="8"/>
      <c r="DJ700" s="8"/>
      <c r="DK700" s="8"/>
      <c r="DL700" s="8"/>
      <c r="DM700" s="8"/>
      <c r="DN700" s="8"/>
      <c r="DO700" s="8"/>
      <c r="DP700" s="8"/>
      <c r="DQ700" s="8"/>
      <c r="DR700" s="8"/>
      <c r="DS700" s="8"/>
      <c r="DT700" s="8"/>
      <c r="DU700" s="8"/>
      <c r="DV700" s="8"/>
      <c r="DW700" s="8"/>
      <c r="DX700" s="8"/>
      <c r="DY700" s="8"/>
      <c r="DZ700" s="8"/>
      <c r="EA700" s="8"/>
      <c r="EB700" s="8"/>
      <c r="EC700" s="8"/>
      <c r="ED700" s="8"/>
    </row>
    <row r="701" spans="36:134" x14ac:dyDescent="0.2"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  <c r="BT701" s="8"/>
      <c r="BU701" s="8"/>
      <c r="BV701" s="8"/>
      <c r="BW701" s="8"/>
      <c r="BX701" s="8"/>
      <c r="BY701" s="8"/>
      <c r="BZ701" s="8"/>
      <c r="CA701" s="8"/>
      <c r="CB701" s="8"/>
      <c r="CC701" s="8"/>
      <c r="CD701" s="8"/>
      <c r="CE701" s="8"/>
      <c r="CF701" s="8"/>
      <c r="CG701" s="8"/>
      <c r="CH701" s="8"/>
      <c r="CI701" s="8"/>
      <c r="CJ701" s="8"/>
      <c r="CK701" s="8"/>
      <c r="CL701" s="8"/>
      <c r="CM701" s="8"/>
      <c r="CN701" s="8"/>
      <c r="CO701" s="8"/>
      <c r="CP701" s="8"/>
      <c r="CQ701" s="8"/>
      <c r="CR701" s="8"/>
      <c r="CS701" s="8"/>
      <c r="CT701" s="8"/>
      <c r="CU701" s="8"/>
      <c r="CV701" s="8"/>
      <c r="CW701" s="8"/>
      <c r="CX701" s="8"/>
      <c r="CY701" s="8"/>
      <c r="CZ701" s="8"/>
      <c r="DA701" s="8"/>
      <c r="DB701" s="8"/>
      <c r="DC701" s="8"/>
      <c r="DD701" s="8"/>
      <c r="DE701" s="8"/>
      <c r="DF701" s="8"/>
      <c r="DG701" s="8"/>
      <c r="DH701" s="8"/>
      <c r="DI701" s="8"/>
      <c r="DJ701" s="8"/>
      <c r="DK701" s="8"/>
      <c r="DL701" s="8"/>
      <c r="DM701" s="8"/>
      <c r="DN701" s="8"/>
      <c r="DO701" s="8"/>
      <c r="DP701" s="8"/>
      <c r="DQ701" s="8"/>
      <c r="DR701" s="8"/>
      <c r="DS701" s="8"/>
      <c r="DT701" s="8"/>
      <c r="DU701" s="8"/>
      <c r="DV701" s="8"/>
      <c r="DW701" s="8"/>
      <c r="DX701" s="8"/>
      <c r="DY701" s="8"/>
      <c r="DZ701" s="8"/>
      <c r="EA701" s="8"/>
      <c r="EB701" s="8"/>
      <c r="EC701" s="8"/>
      <c r="ED701" s="8"/>
    </row>
    <row r="702" spans="36:134" x14ac:dyDescent="0.2"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8"/>
      <c r="BU702" s="8"/>
      <c r="BV702" s="8"/>
      <c r="BW702" s="8"/>
      <c r="BX702" s="8"/>
      <c r="BY702" s="8"/>
      <c r="BZ702" s="8"/>
      <c r="CA702" s="8"/>
      <c r="CB702" s="8"/>
      <c r="CC702" s="8"/>
      <c r="CD702" s="8"/>
      <c r="CE702" s="8"/>
      <c r="CF702" s="8"/>
      <c r="CG702" s="8"/>
      <c r="CH702" s="8"/>
      <c r="CI702" s="8"/>
      <c r="CJ702" s="8"/>
      <c r="CK702" s="8"/>
      <c r="CL702" s="8"/>
      <c r="CM702" s="8"/>
      <c r="CN702" s="8"/>
      <c r="CO702" s="8"/>
      <c r="CP702" s="8"/>
      <c r="CQ702" s="8"/>
      <c r="CR702" s="8"/>
      <c r="CS702" s="8"/>
      <c r="CT702" s="8"/>
      <c r="CU702" s="8"/>
      <c r="CV702" s="8"/>
      <c r="CW702" s="8"/>
      <c r="CX702" s="8"/>
      <c r="CY702" s="8"/>
      <c r="CZ702" s="8"/>
      <c r="DA702" s="8"/>
      <c r="DB702" s="8"/>
      <c r="DC702" s="8"/>
      <c r="DD702" s="8"/>
      <c r="DE702" s="8"/>
      <c r="DF702" s="8"/>
      <c r="DG702" s="8"/>
      <c r="DH702" s="8"/>
      <c r="DI702" s="8"/>
      <c r="DJ702" s="8"/>
      <c r="DK702" s="8"/>
      <c r="DL702" s="8"/>
      <c r="DM702" s="8"/>
      <c r="DN702" s="8"/>
      <c r="DO702" s="8"/>
      <c r="DP702" s="8"/>
      <c r="DQ702" s="8"/>
      <c r="DR702" s="8"/>
      <c r="DS702" s="8"/>
      <c r="DT702" s="8"/>
      <c r="DU702" s="8"/>
      <c r="DV702" s="8"/>
      <c r="DW702" s="8"/>
      <c r="DX702" s="8"/>
      <c r="DY702" s="8"/>
      <c r="DZ702" s="8"/>
      <c r="EA702" s="8"/>
      <c r="EB702" s="8"/>
      <c r="EC702" s="8"/>
      <c r="ED702" s="8"/>
    </row>
    <row r="703" spans="36:134" s="1" customFormat="1" x14ac:dyDescent="0.2"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8"/>
      <c r="BU703" s="8"/>
      <c r="BV703" s="8"/>
      <c r="BW703" s="8"/>
      <c r="BX703" s="8"/>
      <c r="BY703" s="8"/>
      <c r="BZ703" s="8"/>
      <c r="CA703" s="8"/>
      <c r="CB703" s="8"/>
      <c r="CC703" s="8"/>
      <c r="CD703" s="8"/>
      <c r="CE703" s="8"/>
      <c r="CF703" s="8"/>
      <c r="CG703" s="8"/>
      <c r="CH703" s="8"/>
      <c r="CI703" s="8"/>
      <c r="CJ703" s="8"/>
      <c r="CK703" s="8"/>
      <c r="CL703" s="8"/>
      <c r="CM703" s="8"/>
      <c r="CN703" s="8"/>
      <c r="CO703" s="8"/>
      <c r="CP703" s="8"/>
      <c r="CQ703" s="8"/>
      <c r="CR703" s="8"/>
      <c r="CS703" s="8"/>
      <c r="CT703" s="8"/>
      <c r="CU703" s="8"/>
      <c r="CV703" s="8"/>
      <c r="CW703" s="8"/>
      <c r="CX703" s="8"/>
      <c r="CY703" s="8"/>
      <c r="CZ703" s="8"/>
      <c r="DA703" s="8"/>
      <c r="DB703" s="8"/>
      <c r="DC703" s="8"/>
      <c r="DD703" s="8"/>
      <c r="DE703" s="8"/>
      <c r="DF703" s="8"/>
      <c r="DG703" s="8"/>
      <c r="DH703" s="8"/>
      <c r="DI703" s="8"/>
      <c r="DJ703" s="8"/>
      <c r="DK703" s="8"/>
      <c r="DL703" s="8"/>
      <c r="DM703" s="8"/>
      <c r="DN703" s="8"/>
      <c r="DO703" s="8"/>
      <c r="DP703" s="8"/>
      <c r="DQ703" s="8"/>
      <c r="DR703" s="8"/>
      <c r="DS703" s="8"/>
      <c r="DT703" s="8"/>
      <c r="DU703" s="8"/>
      <c r="DV703" s="8"/>
      <c r="DW703" s="8"/>
      <c r="DX703" s="8"/>
      <c r="DY703" s="8"/>
      <c r="DZ703" s="8"/>
      <c r="EA703" s="8"/>
      <c r="EB703" s="8"/>
      <c r="EC703" s="8"/>
      <c r="ED703" s="8"/>
    </row>
    <row r="704" spans="36:134" x14ac:dyDescent="0.2"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8"/>
      <c r="BU704" s="8"/>
      <c r="BV704" s="8"/>
      <c r="BW704" s="8"/>
      <c r="BX704" s="8"/>
      <c r="BY704" s="8"/>
      <c r="BZ704" s="8"/>
      <c r="CA704" s="8"/>
      <c r="CB704" s="8"/>
      <c r="CC704" s="8"/>
      <c r="CD704" s="8"/>
      <c r="CE704" s="8"/>
      <c r="CF704" s="8"/>
      <c r="CG704" s="8"/>
      <c r="CH704" s="8"/>
      <c r="CI704" s="8"/>
      <c r="CJ704" s="8"/>
      <c r="CK704" s="8"/>
      <c r="CL704" s="8"/>
      <c r="CM704" s="8"/>
      <c r="CN704" s="8"/>
      <c r="CO704" s="8"/>
      <c r="CP704" s="8"/>
      <c r="CQ704" s="8"/>
      <c r="CR704" s="8"/>
      <c r="CS704" s="8"/>
      <c r="CT704" s="8"/>
      <c r="CU704" s="8"/>
      <c r="CV704" s="8"/>
      <c r="CW704" s="8"/>
      <c r="CX704" s="8"/>
      <c r="CY704" s="8"/>
      <c r="CZ704" s="8"/>
      <c r="DA704" s="8"/>
      <c r="DB704" s="8"/>
      <c r="DC704" s="8"/>
      <c r="DD704" s="8"/>
      <c r="DE704" s="8"/>
      <c r="DF704" s="8"/>
      <c r="DG704" s="8"/>
      <c r="DH704" s="8"/>
      <c r="DI704" s="8"/>
      <c r="DJ704" s="8"/>
      <c r="DK704" s="8"/>
      <c r="DL704" s="8"/>
      <c r="DM704" s="8"/>
      <c r="DN704" s="8"/>
      <c r="DO704" s="8"/>
      <c r="DP704" s="8"/>
      <c r="DQ704" s="8"/>
      <c r="DR704" s="8"/>
      <c r="DS704" s="8"/>
      <c r="DT704" s="8"/>
      <c r="DU704" s="8"/>
      <c r="DV704" s="8"/>
      <c r="DW704" s="8"/>
      <c r="DX704" s="8"/>
      <c r="DY704" s="8"/>
      <c r="DZ704" s="8"/>
      <c r="EA704" s="8"/>
      <c r="EB704" s="8"/>
      <c r="EC704" s="8"/>
      <c r="ED704" s="8"/>
    </row>
    <row r="705" spans="36:134" x14ac:dyDescent="0.2"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8"/>
      <c r="BU705" s="8"/>
      <c r="BV705" s="8"/>
      <c r="BW705" s="8"/>
      <c r="BX705" s="8"/>
      <c r="BY705" s="8"/>
      <c r="BZ705" s="8"/>
      <c r="CA705" s="8"/>
      <c r="CB705" s="8"/>
      <c r="CC705" s="8"/>
      <c r="CD705" s="8"/>
      <c r="CE705" s="8"/>
      <c r="CF705" s="8"/>
      <c r="CG705" s="8"/>
      <c r="CH705" s="8"/>
      <c r="CI705" s="8"/>
      <c r="CJ705" s="8"/>
      <c r="CK705" s="8"/>
      <c r="CL705" s="8"/>
      <c r="CM705" s="8"/>
      <c r="CN705" s="8"/>
      <c r="CO705" s="8"/>
      <c r="CP705" s="8"/>
      <c r="CQ705" s="8"/>
      <c r="CR705" s="8"/>
      <c r="CS705" s="8"/>
      <c r="CT705" s="8"/>
      <c r="CU705" s="8"/>
      <c r="CV705" s="8"/>
      <c r="CW705" s="8"/>
      <c r="CX705" s="8"/>
      <c r="CY705" s="8"/>
      <c r="CZ705" s="8"/>
      <c r="DA705" s="8"/>
      <c r="DB705" s="8"/>
      <c r="DC705" s="8"/>
      <c r="DD705" s="8"/>
      <c r="DE705" s="8"/>
      <c r="DF705" s="8"/>
      <c r="DG705" s="8"/>
      <c r="DH705" s="8"/>
      <c r="DI705" s="8"/>
      <c r="DJ705" s="8"/>
      <c r="DK705" s="8"/>
      <c r="DL705" s="8"/>
      <c r="DM705" s="8"/>
      <c r="DN705" s="8"/>
      <c r="DO705" s="8"/>
      <c r="DP705" s="8"/>
      <c r="DQ705" s="8"/>
      <c r="DR705" s="8"/>
      <c r="DS705" s="8"/>
      <c r="DT705" s="8"/>
      <c r="DU705" s="8"/>
      <c r="DV705" s="8"/>
      <c r="DW705" s="8"/>
      <c r="DX705" s="8"/>
      <c r="DY705" s="8"/>
      <c r="DZ705" s="8"/>
      <c r="EA705" s="8"/>
      <c r="EB705" s="8"/>
      <c r="EC705" s="8"/>
      <c r="ED705" s="8"/>
    </row>
    <row r="706" spans="36:134" s="1" customFormat="1" x14ac:dyDescent="0.2"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8"/>
      <c r="BU706" s="8"/>
      <c r="BV706" s="8"/>
      <c r="BW706" s="8"/>
      <c r="BX706" s="8"/>
      <c r="BY706" s="8"/>
      <c r="BZ706" s="8"/>
      <c r="CA706" s="8"/>
      <c r="CB706" s="8"/>
      <c r="CC706" s="8"/>
      <c r="CD706" s="8"/>
      <c r="CE706" s="8"/>
      <c r="CF706" s="8"/>
      <c r="CG706" s="8"/>
      <c r="CH706" s="8"/>
      <c r="CI706" s="8"/>
      <c r="CJ706" s="8"/>
      <c r="CK706" s="8"/>
      <c r="CL706" s="8"/>
      <c r="CM706" s="8"/>
      <c r="CN706" s="8"/>
      <c r="CO706" s="8"/>
      <c r="CP706" s="8"/>
      <c r="CQ706" s="8"/>
      <c r="CR706" s="8"/>
      <c r="CS706" s="8"/>
      <c r="CT706" s="8"/>
      <c r="CU706" s="8"/>
      <c r="CV706" s="8"/>
      <c r="CW706" s="8"/>
      <c r="CX706" s="8"/>
      <c r="CY706" s="8"/>
      <c r="CZ706" s="8"/>
      <c r="DA706" s="8"/>
      <c r="DB706" s="8"/>
      <c r="DC706" s="8"/>
      <c r="DD706" s="8"/>
      <c r="DE706" s="8"/>
      <c r="DF706" s="8"/>
      <c r="DG706" s="8"/>
      <c r="DH706" s="8"/>
      <c r="DI706" s="8"/>
      <c r="DJ706" s="8"/>
      <c r="DK706" s="8"/>
      <c r="DL706" s="8"/>
      <c r="DM706" s="8"/>
      <c r="DN706" s="8"/>
      <c r="DO706" s="8"/>
      <c r="DP706" s="8"/>
      <c r="DQ706" s="8"/>
      <c r="DR706" s="8"/>
      <c r="DS706" s="8"/>
      <c r="DT706" s="8"/>
      <c r="DU706" s="8"/>
      <c r="DV706" s="8"/>
      <c r="DW706" s="8"/>
      <c r="DX706" s="8"/>
      <c r="DY706" s="8"/>
      <c r="DZ706" s="8"/>
      <c r="EA706" s="8"/>
      <c r="EB706" s="8"/>
      <c r="EC706" s="8"/>
      <c r="ED706" s="8"/>
    </row>
    <row r="707" spans="36:134" x14ac:dyDescent="0.2"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8"/>
      <c r="BU707" s="8"/>
      <c r="BV707" s="8"/>
      <c r="BW707" s="8"/>
      <c r="BX707" s="8"/>
      <c r="BY707" s="8"/>
      <c r="BZ707" s="8"/>
      <c r="CA707" s="8"/>
      <c r="CB707" s="8"/>
      <c r="CC707" s="8"/>
      <c r="CD707" s="8"/>
      <c r="CE707" s="8"/>
      <c r="CF707" s="8"/>
      <c r="CG707" s="8"/>
      <c r="CH707" s="8"/>
      <c r="CI707" s="8"/>
      <c r="CJ707" s="8"/>
      <c r="CK707" s="8"/>
      <c r="CL707" s="8"/>
      <c r="CM707" s="8"/>
      <c r="CN707" s="8"/>
      <c r="CO707" s="8"/>
      <c r="CP707" s="8"/>
      <c r="CQ707" s="8"/>
      <c r="CR707" s="8"/>
      <c r="CS707" s="8"/>
      <c r="CT707" s="8"/>
      <c r="CU707" s="8"/>
      <c r="CV707" s="8"/>
      <c r="CW707" s="8"/>
      <c r="CX707" s="8"/>
      <c r="CY707" s="8"/>
      <c r="CZ707" s="8"/>
      <c r="DA707" s="8"/>
      <c r="DB707" s="8"/>
      <c r="DC707" s="8"/>
      <c r="DD707" s="8"/>
      <c r="DE707" s="8"/>
      <c r="DF707" s="8"/>
      <c r="DG707" s="8"/>
      <c r="DH707" s="8"/>
      <c r="DI707" s="8"/>
      <c r="DJ707" s="8"/>
      <c r="DK707" s="8"/>
      <c r="DL707" s="8"/>
      <c r="DM707" s="8"/>
      <c r="DN707" s="8"/>
      <c r="DO707" s="8"/>
      <c r="DP707" s="8"/>
      <c r="DQ707" s="8"/>
      <c r="DR707" s="8"/>
      <c r="DS707" s="8"/>
      <c r="DT707" s="8"/>
      <c r="DU707" s="8"/>
      <c r="DV707" s="8"/>
      <c r="DW707" s="8"/>
      <c r="DX707" s="8"/>
      <c r="DY707" s="8"/>
      <c r="DZ707" s="8"/>
      <c r="EA707" s="8"/>
      <c r="EB707" s="8"/>
      <c r="EC707" s="8"/>
      <c r="ED707" s="8"/>
    </row>
    <row r="708" spans="36:134" x14ac:dyDescent="0.2"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8"/>
      <c r="BU708" s="8"/>
      <c r="BV708" s="8"/>
      <c r="BW708" s="8"/>
      <c r="BX708" s="8"/>
      <c r="BY708" s="8"/>
      <c r="BZ708" s="8"/>
      <c r="CA708" s="8"/>
      <c r="CB708" s="8"/>
      <c r="CC708" s="8"/>
      <c r="CD708" s="8"/>
      <c r="CE708" s="8"/>
      <c r="CF708" s="8"/>
      <c r="CG708" s="8"/>
      <c r="CH708" s="8"/>
      <c r="CI708" s="8"/>
      <c r="CJ708" s="8"/>
      <c r="CK708" s="8"/>
      <c r="CL708" s="8"/>
      <c r="CM708" s="8"/>
      <c r="CN708" s="8"/>
      <c r="CO708" s="8"/>
      <c r="CP708" s="8"/>
      <c r="CQ708" s="8"/>
      <c r="CR708" s="8"/>
      <c r="CS708" s="8"/>
      <c r="CT708" s="8"/>
      <c r="CU708" s="8"/>
      <c r="CV708" s="8"/>
      <c r="CW708" s="8"/>
      <c r="CX708" s="8"/>
      <c r="CY708" s="8"/>
      <c r="CZ708" s="8"/>
      <c r="DA708" s="8"/>
      <c r="DB708" s="8"/>
      <c r="DC708" s="8"/>
      <c r="DD708" s="8"/>
      <c r="DE708" s="8"/>
      <c r="DF708" s="8"/>
      <c r="DG708" s="8"/>
      <c r="DH708" s="8"/>
      <c r="DI708" s="8"/>
      <c r="DJ708" s="8"/>
      <c r="DK708" s="8"/>
      <c r="DL708" s="8"/>
      <c r="DM708" s="8"/>
      <c r="DN708" s="8"/>
      <c r="DO708" s="8"/>
      <c r="DP708" s="8"/>
      <c r="DQ708" s="8"/>
      <c r="DR708" s="8"/>
      <c r="DS708" s="8"/>
      <c r="DT708" s="8"/>
      <c r="DU708" s="8"/>
      <c r="DV708" s="8"/>
      <c r="DW708" s="8"/>
      <c r="DX708" s="8"/>
      <c r="DY708" s="8"/>
      <c r="DZ708" s="8"/>
      <c r="EA708" s="8"/>
      <c r="EB708" s="8"/>
      <c r="EC708" s="8"/>
      <c r="ED708" s="8"/>
    </row>
    <row r="709" spans="36:134" x14ac:dyDescent="0.2"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8"/>
      <c r="BU709" s="8"/>
      <c r="BV709" s="8"/>
      <c r="BW709" s="8"/>
      <c r="BX709" s="8"/>
      <c r="BY709" s="8"/>
      <c r="BZ709" s="8"/>
      <c r="CA709" s="8"/>
      <c r="CB709" s="8"/>
      <c r="CC709" s="8"/>
      <c r="CD709" s="8"/>
      <c r="CE709" s="8"/>
      <c r="CF709" s="8"/>
      <c r="CG709" s="8"/>
      <c r="CH709" s="8"/>
      <c r="CI709" s="8"/>
      <c r="CJ709" s="8"/>
      <c r="CK709" s="8"/>
      <c r="CL709" s="8"/>
      <c r="CM709" s="8"/>
      <c r="CN709" s="8"/>
      <c r="CO709" s="8"/>
      <c r="CP709" s="8"/>
      <c r="CQ709" s="8"/>
      <c r="CR709" s="8"/>
      <c r="CS709" s="8"/>
      <c r="CT709" s="8"/>
      <c r="CU709" s="8"/>
      <c r="CV709" s="8"/>
      <c r="CW709" s="8"/>
      <c r="CX709" s="8"/>
      <c r="CY709" s="8"/>
      <c r="CZ709" s="8"/>
      <c r="DA709" s="8"/>
      <c r="DB709" s="8"/>
      <c r="DC709" s="8"/>
      <c r="DD709" s="8"/>
      <c r="DE709" s="8"/>
      <c r="DF709" s="8"/>
      <c r="DG709" s="8"/>
      <c r="DH709" s="8"/>
      <c r="DI709" s="8"/>
      <c r="DJ709" s="8"/>
      <c r="DK709" s="8"/>
      <c r="DL709" s="8"/>
      <c r="DM709" s="8"/>
      <c r="DN709" s="8"/>
      <c r="DO709" s="8"/>
      <c r="DP709" s="8"/>
      <c r="DQ709" s="8"/>
      <c r="DR709" s="8"/>
      <c r="DS709" s="8"/>
      <c r="DT709" s="8"/>
      <c r="DU709" s="8"/>
      <c r="DV709" s="8"/>
      <c r="DW709" s="8"/>
      <c r="DX709" s="8"/>
      <c r="DY709" s="8"/>
      <c r="DZ709" s="8"/>
      <c r="EA709" s="8"/>
      <c r="EB709" s="8"/>
      <c r="EC709" s="8"/>
      <c r="ED709" s="8"/>
    </row>
    <row r="710" spans="36:134" s="1" customFormat="1" x14ac:dyDescent="0.2"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8"/>
      <c r="BU710" s="8"/>
      <c r="BV710" s="8"/>
      <c r="BW710" s="8"/>
      <c r="BX710" s="8"/>
      <c r="BY710" s="8"/>
      <c r="BZ710" s="8"/>
      <c r="CA710" s="8"/>
      <c r="CB710" s="8"/>
      <c r="CC710" s="8"/>
      <c r="CD710" s="8"/>
      <c r="CE710" s="8"/>
      <c r="CF710" s="8"/>
      <c r="CG710" s="8"/>
      <c r="CH710" s="8"/>
      <c r="CI710" s="8"/>
      <c r="CJ710" s="8"/>
      <c r="CK710" s="8"/>
      <c r="CL710" s="8"/>
      <c r="CM710" s="8"/>
      <c r="CN710" s="8"/>
      <c r="CO710" s="8"/>
      <c r="CP710" s="8"/>
      <c r="CQ710" s="8"/>
      <c r="CR710" s="8"/>
      <c r="CS710" s="8"/>
      <c r="CT710" s="8"/>
      <c r="CU710" s="8"/>
      <c r="CV710" s="8"/>
      <c r="CW710" s="8"/>
      <c r="CX710" s="8"/>
      <c r="CY710" s="8"/>
      <c r="CZ710" s="8"/>
      <c r="DA710" s="8"/>
      <c r="DB710" s="8"/>
      <c r="DC710" s="8"/>
      <c r="DD710" s="8"/>
      <c r="DE710" s="8"/>
      <c r="DF710" s="8"/>
      <c r="DG710" s="8"/>
      <c r="DH710" s="8"/>
      <c r="DI710" s="8"/>
      <c r="DJ710" s="8"/>
      <c r="DK710" s="8"/>
      <c r="DL710" s="8"/>
      <c r="DM710" s="8"/>
      <c r="DN710" s="8"/>
      <c r="DO710" s="8"/>
      <c r="DP710" s="8"/>
      <c r="DQ710" s="8"/>
      <c r="DR710" s="8"/>
      <c r="DS710" s="8"/>
      <c r="DT710" s="8"/>
      <c r="DU710" s="8"/>
      <c r="DV710" s="8"/>
      <c r="DW710" s="8"/>
      <c r="DX710" s="8"/>
      <c r="DY710" s="8"/>
      <c r="DZ710" s="8"/>
      <c r="EA710" s="8"/>
      <c r="EB710" s="8"/>
      <c r="EC710" s="8"/>
      <c r="ED710" s="8"/>
    </row>
    <row r="711" spans="36:134" x14ac:dyDescent="0.2"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8"/>
      <c r="BU711" s="8"/>
      <c r="BV711" s="8"/>
      <c r="BW711" s="8"/>
      <c r="BX711" s="8"/>
      <c r="BY711" s="8"/>
      <c r="BZ711" s="8"/>
      <c r="CA711" s="8"/>
      <c r="CB711" s="8"/>
      <c r="CC711" s="8"/>
      <c r="CD711" s="8"/>
      <c r="CE711" s="8"/>
      <c r="CF711" s="8"/>
      <c r="CG711" s="8"/>
      <c r="CH711" s="8"/>
      <c r="CI711" s="8"/>
      <c r="CJ711" s="8"/>
      <c r="CK711" s="8"/>
      <c r="CL711" s="8"/>
      <c r="CM711" s="8"/>
      <c r="CN711" s="8"/>
      <c r="CO711" s="8"/>
      <c r="CP711" s="8"/>
      <c r="CQ711" s="8"/>
      <c r="CR711" s="8"/>
      <c r="CS711" s="8"/>
      <c r="CT711" s="8"/>
      <c r="CU711" s="8"/>
      <c r="CV711" s="8"/>
      <c r="CW711" s="8"/>
      <c r="CX711" s="8"/>
      <c r="CY711" s="8"/>
      <c r="CZ711" s="8"/>
      <c r="DA711" s="8"/>
      <c r="DB711" s="8"/>
      <c r="DC711" s="8"/>
      <c r="DD711" s="8"/>
      <c r="DE711" s="8"/>
      <c r="DF711" s="8"/>
      <c r="DG711" s="8"/>
      <c r="DH711" s="8"/>
      <c r="DI711" s="8"/>
      <c r="DJ711" s="8"/>
      <c r="DK711" s="8"/>
      <c r="DL711" s="8"/>
      <c r="DM711" s="8"/>
      <c r="DN711" s="8"/>
      <c r="DO711" s="8"/>
      <c r="DP711" s="8"/>
      <c r="DQ711" s="8"/>
      <c r="DR711" s="8"/>
      <c r="DS711" s="8"/>
      <c r="DT711" s="8"/>
      <c r="DU711" s="8"/>
      <c r="DV711" s="8"/>
      <c r="DW711" s="8"/>
      <c r="DX711" s="8"/>
      <c r="DY711" s="8"/>
      <c r="DZ711" s="8"/>
      <c r="EA711" s="8"/>
      <c r="EB711" s="8"/>
      <c r="EC711" s="8"/>
      <c r="ED711" s="8"/>
    </row>
    <row r="712" spans="36:134" x14ac:dyDescent="0.2"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  <c r="BU712" s="8"/>
      <c r="BV712" s="8"/>
      <c r="BW712" s="8"/>
      <c r="BX712" s="8"/>
      <c r="BY712" s="8"/>
      <c r="BZ712" s="8"/>
      <c r="CA712" s="8"/>
      <c r="CB712" s="8"/>
      <c r="CC712" s="8"/>
      <c r="CD712" s="8"/>
      <c r="CE712" s="8"/>
      <c r="CF712" s="8"/>
      <c r="CG712" s="8"/>
      <c r="CH712" s="8"/>
      <c r="CI712" s="8"/>
      <c r="CJ712" s="8"/>
      <c r="CK712" s="8"/>
      <c r="CL712" s="8"/>
      <c r="CM712" s="8"/>
      <c r="CN712" s="8"/>
      <c r="CO712" s="8"/>
      <c r="CP712" s="8"/>
      <c r="CQ712" s="8"/>
      <c r="CR712" s="8"/>
      <c r="CS712" s="8"/>
      <c r="CT712" s="8"/>
      <c r="CU712" s="8"/>
      <c r="CV712" s="8"/>
      <c r="CW712" s="8"/>
      <c r="CX712" s="8"/>
      <c r="CY712" s="8"/>
      <c r="CZ712" s="8"/>
      <c r="DA712" s="8"/>
      <c r="DB712" s="8"/>
      <c r="DC712" s="8"/>
      <c r="DD712" s="8"/>
      <c r="DE712" s="8"/>
      <c r="DF712" s="8"/>
      <c r="DG712" s="8"/>
      <c r="DH712" s="8"/>
      <c r="DI712" s="8"/>
      <c r="DJ712" s="8"/>
      <c r="DK712" s="8"/>
      <c r="DL712" s="8"/>
      <c r="DM712" s="8"/>
      <c r="DN712" s="8"/>
      <c r="DO712" s="8"/>
      <c r="DP712" s="8"/>
      <c r="DQ712" s="8"/>
      <c r="DR712" s="8"/>
      <c r="DS712" s="8"/>
      <c r="DT712" s="8"/>
      <c r="DU712" s="8"/>
      <c r="DV712" s="8"/>
      <c r="DW712" s="8"/>
      <c r="DX712" s="8"/>
      <c r="DY712" s="8"/>
      <c r="DZ712" s="8"/>
      <c r="EA712" s="8"/>
      <c r="EB712" s="8"/>
      <c r="EC712" s="8"/>
      <c r="ED712" s="8"/>
    </row>
    <row r="713" spans="36:134" x14ac:dyDescent="0.2"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8"/>
      <c r="BU713" s="8"/>
      <c r="BV713" s="8"/>
      <c r="BW713" s="8"/>
      <c r="BX713" s="8"/>
      <c r="BY713" s="8"/>
      <c r="BZ713" s="8"/>
      <c r="CA713" s="8"/>
      <c r="CB713" s="8"/>
      <c r="CC713" s="8"/>
      <c r="CD713" s="8"/>
      <c r="CE713" s="8"/>
      <c r="CF713" s="8"/>
      <c r="CG713" s="8"/>
      <c r="CH713" s="8"/>
      <c r="CI713" s="8"/>
      <c r="CJ713" s="8"/>
      <c r="CK713" s="8"/>
      <c r="CL713" s="8"/>
      <c r="CM713" s="8"/>
      <c r="CN713" s="8"/>
      <c r="CO713" s="8"/>
      <c r="CP713" s="8"/>
      <c r="CQ713" s="8"/>
      <c r="CR713" s="8"/>
      <c r="CS713" s="8"/>
      <c r="CT713" s="8"/>
      <c r="CU713" s="8"/>
      <c r="CV713" s="8"/>
      <c r="CW713" s="8"/>
      <c r="CX713" s="8"/>
      <c r="CY713" s="8"/>
      <c r="CZ713" s="8"/>
      <c r="DA713" s="8"/>
      <c r="DB713" s="8"/>
      <c r="DC713" s="8"/>
      <c r="DD713" s="8"/>
      <c r="DE713" s="8"/>
      <c r="DF713" s="8"/>
      <c r="DG713" s="8"/>
      <c r="DH713" s="8"/>
      <c r="DI713" s="8"/>
      <c r="DJ713" s="8"/>
      <c r="DK713" s="8"/>
      <c r="DL713" s="8"/>
      <c r="DM713" s="8"/>
      <c r="DN713" s="8"/>
      <c r="DO713" s="8"/>
      <c r="DP713" s="8"/>
      <c r="DQ713" s="8"/>
      <c r="DR713" s="8"/>
      <c r="DS713" s="8"/>
      <c r="DT713" s="8"/>
      <c r="DU713" s="8"/>
      <c r="DV713" s="8"/>
      <c r="DW713" s="8"/>
      <c r="DX713" s="8"/>
      <c r="DY713" s="8"/>
      <c r="DZ713" s="8"/>
      <c r="EA713" s="8"/>
      <c r="EB713" s="8"/>
      <c r="EC713" s="8"/>
      <c r="ED713" s="8"/>
    </row>
    <row r="714" spans="36:134" x14ac:dyDescent="0.2"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8"/>
      <c r="BU714" s="8"/>
      <c r="BV714" s="8"/>
      <c r="BW714" s="8"/>
      <c r="BX714" s="8"/>
      <c r="BY714" s="8"/>
      <c r="BZ714" s="8"/>
      <c r="CA714" s="8"/>
      <c r="CB714" s="8"/>
      <c r="CC714" s="8"/>
      <c r="CD714" s="8"/>
      <c r="CE714" s="8"/>
      <c r="CF714" s="8"/>
      <c r="CG714" s="8"/>
      <c r="CH714" s="8"/>
      <c r="CI714" s="8"/>
      <c r="CJ714" s="8"/>
      <c r="CK714" s="8"/>
      <c r="CL714" s="8"/>
      <c r="CM714" s="8"/>
      <c r="CN714" s="8"/>
      <c r="CO714" s="8"/>
      <c r="CP714" s="8"/>
      <c r="CQ714" s="8"/>
      <c r="CR714" s="8"/>
      <c r="CS714" s="8"/>
      <c r="CT714" s="8"/>
      <c r="CU714" s="8"/>
      <c r="CV714" s="8"/>
      <c r="CW714" s="8"/>
      <c r="CX714" s="8"/>
      <c r="CY714" s="8"/>
      <c r="CZ714" s="8"/>
      <c r="DA714" s="8"/>
      <c r="DB714" s="8"/>
      <c r="DC714" s="8"/>
      <c r="DD714" s="8"/>
      <c r="DE714" s="8"/>
      <c r="DF714" s="8"/>
      <c r="DG714" s="8"/>
      <c r="DH714" s="8"/>
      <c r="DI714" s="8"/>
      <c r="DJ714" s="8"/>
      <c r="DK714" s="8"/>
      <c r="DL714" s="8"/>
      <c r="DM714" s="8"/>
      <c r="DN714" s="8"/>
      <c r="DO714" s="8"/>
      <c r="DP714" s="8"/>
      <c r="DQ714" s="8"/>
      <c r="DR714" s="8"/>
      <c r="DS714" s="8"/>
      <c r="DT714" s="8"/>
      <c r="DU714" s="8"/>
      <c r="DV714" s="8"/>
      <c r="DW714" s="8"/>
      <c r="DX714" s="8"/>
      <c r="DY714" s="8"/>
      <c r="DZ714" s="8"/>
      <c r="EA714" s="8"/>
      <c r="EB714" s="8"/>
      <c r="EC714" s="8"/>
      <c r="ED714" s="8"/>
    </row>
    <row r="715" spans="36:134" x14ac:dyDescent="0.2"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8"/>
      <c r="BU715" s="8"/>
      <c r="BV715" s="8"/>
      <c r="BW715" s="8"/>
      <c r="BX715" s="8"/>
      <c r="BY715" s="8"/>
      <c r="BZ715" s="8"/>
      <c r="CA715" s="8"/>
      <c r="CB715" s="8"/>
      <c r="CC715" s="8"/>
      <c r="CD715" s="8"/>
      <c r="CE715" s="8"/>
      <c r="CF715" s="8"/>
      <c r="CG715" s="8"/>
      <c r="CH715" s="8"/>
      <c r="CI715" s="8"/>
      <c r="CJ715" s="8"/>
      <c r="CK715" s="8"/>
      <c r="CL715" s="8"/>
      <c r="CM715" s="8"/>
      <c r="CN715" s="8"/>
      <c r="CO715" s="8"/>
      <c r="CP715" s="8"/>
      <c r="CQ715" s="8"/>
      <c r="CR715" s="8"/>
      <c r="CS715" s="8"/>
      <c r="CT715" s="8"/>
      <c r="CU715" s="8"/>
      <c r="CV715" s="8"/>
      <c r="CW715" s="8"/>
      <c r="CX715" s="8"/>
      <c r="CY715" s="8"/>
      <c r="CZ715" s="8"/>
      <c r="DA715" s="8"/>
      <c r="DB715" s="8"/>
      <c r="DC715" s="8"/>
      <c r="DD715" s="8"/>
      <c r="DE715" s="8"/>
      <c r="DF715" s="8"/>
      <c r="DG715" s="8"/>
      <c r="DH715" s="8"/>
      <c r="DI715" s="8"/>
      <c r="DJ715" s="8"/>
      <c r="DK715" s="8"/>
      <c r="DL715" s="8"/>
      <c r="DM715" s="8"/>
      <c r="DN715" s="8"/>
      <c r="DO715" s="8"/>
      <c r="DP715" s="8"/>
      <c r="DQ715" s="8"/>
      <c r="DR715" s="8"/>
      <c r="DS715" s="8"/>
      <c r="DT715" s="8"/>
      <c r="DU715" s="8"/>
      <c r="DV715" s="8"/>
      <c r="DW715" s="8"/>
      <c r="DX715" s="8"/>
      <c r="DY715" s="8"/>
      <c r="DZ715" s="8"/>
      <c r="EA715" s="8"/>
      <c r="EB715" s="8"/>
      <c r="EC715" s="8"/>
      <c r="ED715" s="8"/>
    </row>
    <row r="716" spans="36:134" x14ac:dyDescent="0.2"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8"/>
      <c r="BU716" s="8"/>
      <c r="BV716" s="8"/>
      <c r="BW716" s="8"/>
      <c r="BX716" s="8"/>
      <c r="BY716" s="8"/>
      <c r="BZ716" s="8"/>
      <c r="CA716" s="8"/>
      <c r="CB716" s="8"/>
      <c r="CC716" s="8"/>
      <c r="CD716" s="8"/>
      <c r="CE716" s="8"/>
      <c r="CF716" s="8"/>
      <c r="CG716" s="8"/>
      <c r="CH716" s="8"/>
      <c r="CI716" s="8"/>
      <c r="CJ716" s="8"/>
      <c r="CK716" s="8"/>
      <c r="CL716" s="8"/>
      <c r="CM716" s="8"/>
      <c r="CN716" s="8"/>
      <c r="CO716" s="8"/>
      <c r="CP716" s="8"/>
      <c r="CQ716" s="8"/>
      <c r="CR716" s="8"/>
      <c r="CS716" s="8"/>
      <c r="CT716" s="8"/>
      <c r="CU716" s="8"/>
      <c r="CV716" s="8"/>
      <c r="CW716" s="8"/>
      <c r="CX716" s="8"/>
      <c r="CY716" s="8"/>
      <c r="CZ716" s="8"/>
      <c r="DA716" s="8"/>
      <c r="DB716" s="8"/>
      <c r="DC716" s="8"/>
      <c r="DD716" s="8"/>
      <c r="DE716" s="8"/>
      <c r="DF716" s="8"/>
      <c r="DG716" s="8"/>
      <c r="DH716" s="8"/>
      <c r="DI716" s="8"/>
      <c r="DJ716" s="8"/>
      <c r="DK716" s="8"/>
      <c r="DL716" s="8"/>
      <c r="DM716" s="8"/>
      <c r="DN716" s="8"/>
      <c r="DO716" s="8"/>
      <c r="DP716" s="8"/>
      <c r="DQ716" s="8"/>
      <c r="DR716" s="8"/>
      <c r="DS716" s="8"/>
      <c r="DT716" s="8"/>
      <c r="DU716" s="8"/>
      <c r="DV716" s="8"/>
      <c r="DW716" s="8"/>
      <c r="DX716" s="8"/>
      <c r="DY716" s="8"/>
      <c r="DZ716" s="8"/>
      <c r="EA716" s="8"/>
      <c r="EB716" s="8"/>
      <c r="EC716" s="8"/>
      <c r="ED716" s="8"/>
    </row>
    <row r="717" spans="36:134" x14ac:dyDescent="0.2"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  <c r="BX717" s="8"/>
      <c r="BY717" s="8"/>
      <c r="BZ717" s="8"/>
      <c r="CA717" s="8"/>
      <c r="CB717" s="8"/>
      <c r="CC717" s="8"/>
      <c r="CD717" s="8"/>
      <c r="CE717" s="8"/>
      <c r="CF717" s="8"/>
      <c r="CG717" s="8"/>
      <c r="CH717" s="8"/>
      <c r="CI717" s="8"/>
      <c r="CJ717" s="8"/>
      <c r="CK717" s="8"/>
      <c r="CL717" s="8"/>
      <c r="CM717" s="8"/>
      <c r="CN717" s="8"/>
      <c r="CO717" s="8"/>
      <c r="CP717" s="8"/>
      <c r="CQ717" s="8"/>
      <c r="CR717" s="8"/>
      <c r="CS717" s="8"/>
      <c r="CT717" s="8"/>
      <c r="CU717" s="8"/>
      <c r="CV717" s="8"/>
      <c r="CW717" s="8"/>
      <c r="CX717" s="8"/>
      <c r="CY717" s="8"/>
      <c r="CZ717" s="8"/>
      <c r="DA717" s="8"/>
      <c r="DB717" s="8"/>
      <c r="DC717" s="8"/>
      <c r="DD717" s="8"/>
      <c r="DE717" s="8"/>
      <c r="DF717" s="8"/>
      <c r="DG717" s="8"/>
      <c r="DH717" s="8"/>
      <c r="DI717" s="8"/>
      <c r="DJ717" s="8"/>
      <c r="DK717" s="8"/>
      <c r="DL717" s="8"/>
      <c r="DM717" s="8"/>
      <c r="DN717" s="8"/>
      <c r="DO717" s="8"/>
      <c r="DP717" s="8"/>
      <c r="DQ717" s="8"/>
      <c r="DR717" s="8"/>
      <c r="DS717" s="8"/>
      <c r="DT717" s="8"/>
      <c r="DU717" s="8"/>
      <c r="DV717" s="8"/>
      <c r="DW717" s="8"/>
      <c r="DX717" s="8"/>
      <c r="DY717" s="8"/>
      <c r="DZ717" s="8"/>
      <c r="EA717" s="8"/>
      <c r="EB717" s="8"/>
      <c r="EC717" s="8"/>
      <c r="ED717" s="8"/>
    </row>
    <row r="718" spans="36:134" x14ac:dyDescent="0.2"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8"/>
      <c r="BU718" s="8"/>
      <c r="BV718" s="8"/>
      <c r="BW718" s="8"/>
      <c r="BX718" s="8"/>
      <c r="BY718" s="8"/>
      <c r="BZ718" s="8"/>
      <c r="CA718" s="8"/>
      <c r="CB718" s="8"/>
      <c r="CC718" s="8"/>
      <c r="CD718" s="8"/>
      <c r="CE718" s="8"/>
      <c r="CF718" s="8"/>
      <c r="CG718" s="8"/>
      <c r="CH718" s="8"/>
      <c r="CI718" s="8"/>
      <c r="CJ718" s="8"/>
      <c r="CK718" s="8"/>
      <c r="CL718" s="8"/>
      <c r="CM718" s="8"/>
      <c r="CN718" s="8"/>
      <c r="CO718" s="8"/>
      <c r="CP718" s="8"/>
      <c r="CQ718" s="8"/>
      <c r="CR718" s="8"/>
      <c r="CS718" s="8"/>
      <c r="CT718" s="8"/>
      <c r="CU718" s="8"/>
      <c r="CV718" s="8"/>
      <c r="CW718" s="8"/>
      <c r="CX718" s="8"/>
      <c r="CY718" s="8"/>
      <c r="CZ718" s="8"/>
      <c r="DA718" s="8"/>
      <c r="DB718" s="8"/>
      <c r="DC718" s="8"/>
      <c r="DD718" s="8"/>
      <c r="DE718" s="8"/>
      <c r="DF718" s="8"/>
      <c r="DG718" s="8"/>
      <c r="DH718" s="8"/>
      <c r="DI718" s="8"/>
      <c r="DJ718" s="8"/>
      <c r="DK718" s="8"/>
      <c r="DL718" s="8"/>
      <c r="DM718" s="8"/>
      <c r="DN718" s="8"/>
      <c r="DO718" s="8"/>
      <c r="DP718" s="8"/>
      <c r="DQ718" s="8"/>
      <c r="DR718" s="8"/>
      <c r="DS718" s="8"/>
      <c r="DT718" s="8"/>
      <c r="DU718" s="8"/>
      <c r="DV718" s="8"/>
      <c r="DW718" s="8"/>
      <c r="DX718" s="8"/>
      <c r="DY718" s="8"/>
      <c r="DZ718" s="8"/>
      <c r="EA718" s="8"/>
      <c r="EB718" s="8"/>
      <c r="EC718" s="8"/>
      <c r="ED718" s="8"/>
    </row>
    <row r="719" spans="36:134" x14ac:dyDescent="0.2"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8"/>
      <c r="BU719" s="8"/>
      <c r="BV719" s="8"/>
      <c r="BW719" s="8"/>
      <c r="BX719" s="8"/>
      <c r="BY719" s="8"/>
      <c r="BZ719" s="8"/>
      <c r="CA719" s="8"/>
      <c r="CB719" s="8"/>
      <c r="CC719" s="8"/>
      <c r="CD719" s="8"/>
      <c r="CE719" s="8"/>
      <c r="CF719" s="8"/>
      <c r="CG719" s="8"/>
      <c r="CH719" s="8"/>
      <c r="CI719" s="8"/>
      <c r="CJ719" s="8"/>
      <c r="CK719" s="8"/>
      <c r="CL719" s="8"/>
      <c r="CM719" s="8"/>
      <c r="CN719" s="8"/>
      <c r="CO719" s="8"/>
      <c r="CP719" s="8"/>
      <c r="CQ719" s="8"/>
      <c r="CR719" s="8"/>
      <c r="CS719" s="8"/>
      <c r="CT719" s="8"/>
      <c r="CU719" s="8"/>
      <c r="CV719" s="8"/>
      <c r="CW719" s="8"/>
      <c r="CX719" s="8"/>
      <c r="CY719" s="8"/>
      <c r="CZ719" s="8"/>
      <c r="DA719" s="8"/>
      <c r="DB719" s="8"/>
      <c r="DC719" s="8"/>
      <c r="DD719" s="8"/>
      <c r="DE719" s="8"/>
      <c r="DF719" s="8"/>
      <c r="DG719" s="8"/>
      <c r="DH719" s="8"/>
      <c r="DI719" s="8"/>
      <c r="DJ719" s="8"/>
      <c r="DK719" s="8"/>
      <c r="DL719" s="8"/>
      <c r="DM719" s="8"/>
      <c r="DN719" s="8"/>
      <c r="DO719" s="8"/>
      <c r="DP719" s="8"/>
      <c r="DQ719" s="8"/>
      <c r="DR719" s="8"/>
      <c r="DS719" s="8"/>
      <c r="DT719" s="8"/>
      <c r="DU719" s="8"/>
      <c r="DV719" s="8"/>
      <c r="DW719" s="8"/>
      <c r="DX719" s="8"/>
      <c r="DY719" s="8"/>
      <c r="DZ719" s="8"/>
      <c r="EA719" s="8"/>
      <c r="EB719" s="8"/>
      <c r="EC719" s="8"/>
      <c r="ED719" s="8"/>
    </row>
    <row r="720" spans="36:134" x14ac:dyDescent="0.2"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8"/>
      <c r="BU720" s="8"/>
      <c r="BV720" s="8"/>
      <c r="BW720" s="8"/>
      <c r="BX720" s="8"/>
      <c r="BY720" s="8"/>
      <c r="BZ720" s="8"/>
      <c r="CA720" s="8"/>
      <c r="CB720" s="8"/>
      <c r="CC720" s="8"/>
      <c r="CD720" s="8"/>
      <c r="CE720" s="8"/>
      <c r="CF720" s="8"/>
      <c r="CG720" s="8"/>
      <c r="CH720" s="8"/>
      <c r="CI720" s="8"/>
      <c r="CJ720" s="8"/>
      <c r="CK720" s="8"/>
      <c r="CL720" s="8"/>
      <c r="CM720" s="8"/>
      <c r="CN720" s="8"/>
      <c r="CO720" s="8"/>
      <c r="CP720" s="8"/>
      <c r="CQ720" s="8"/>
      <c r="CR720" s="8"/>
      <c r="CS720" s="8"/>
      <c r="CT720" s="8"/>
      <c r="CU720" s="8"/>
      <c r="CV720" s="8"/>
      <c r="CW720" s="8"/>
      <c r="CX720" s="8"/>
      <c r="CY720" s="8"/>
      <c r="CZ720" s="8"/>
      <c r="DA720" s="8"/>
      <c r="DB720" s="8"/>
      <c r="DC720" s="8"/>
      <c r="DD720" s="8"/>
      <c r="DE720" s="8"/>
      <c r="DF720" s="8"/>
      <c r="DG720" s="8"/>
      <c r="DH720" s="8"/>
      <c r="DI720" s="8"/>
      <c r="DJ720" s="8"/>
      <c r="DK720" s="8"/>
      <c r="DL720" s="8"/>
      <c r="DM720" s="8"/>
      <c r="DN720" s="8"/>
      <c r="DO720" s="8"/>
      <c r="DP720" s="8"/>
      <c r="DQ720" s="8"/>
      <c r="DR720" s="8"/>
      <c r="DS720" s="8"/>
      <c r="DT720" s="8"/>
      <c r="DU720" s="8"/>
      <c r="DV720" s="8"/>
      <c r="DW720" s="8"/>
      <c r="DX720" s="8"/>
      <c r="DY720" s="8"/>
      <c r="DZ720" s="8"/>
      <c r="EA720" s="8"/>
      <c r="EB720" s="8"/>
      <c r="EC720" s="8"/>
      <c r="ED720" s="8"/>
    </row>
    <row r="721" spans="6:134" x14ac:dyDescent="0.2"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8"/>
      <c r="BU721" s="8"/>
      <c r="BV721" s="8"/>
      <c r="BW721" s="8"/>
      <c r="BX721" s="8"/>
      <c r="BY721" s="8"/>
      <c r="BZ721" s="8"/>
      <c r="CA721" s="8"/>
      <c r="CB721" s="8"/>
      <c r="CC721" s="8"/>
      <c r="CD721" s="8"/>
      <c r="CE721" s="8"/>
      <c r="CF721" s="8"/>
      <c r="CG721" s="8"/>
      <c r="CH721" s="8"/>
      <c r="CI721" s="8"/>
      <c r="CJ721" s="8"/>
      <c r="CK721" s="8"/>
      <c r="CL721" s="8"/>
      <c r="CM721" s="8"/>
      <c r="CN721" s="8"/>
      <c r="CO721" s="8"/>
      <c r="CP721" s="8"/>
      <c r="CQ721" s="8"/>
      <c r="CR721" s="8"/>
      <c r="CS721" s="8"/>
      <c r="CT721" s="8"/>
      <c r="CU721" s="8"/>
      <c r="CV721" s="8"/>
      <c r="CW721" s="8"/>
      <c r="CX721" s="8"/>
      <c r="CY721" s="8"/>
      <c r="CZ721" s="8"/>
      <c r="DA721" s="8"/>
      <c r="DB721" s="8"/>
      <c r="DC721" s="8"/>
      <c r="DD721" s="8"/>
      <c r="DE721" s="8"/>
      <c r="DF721" s="8"/>
      <c r="DG721" s="8"/>
      <c r="DH721" s="8"/>
      <c r="DI721" s="8"/>
      <c r="DJ721" s="8"/>
      <c r="DK721" s="8"/>
      <c r="DL721" s="8"/>
      <c r="DM721" s="8"/>
      <c r="DN721" s="8"/>
      <c r="DO721" s="8"/>
      <c r="DP721" s="8"/>
      <c r="DQ721" s="8"/>
      <c r="DR721" s="8"/>
      <c r="DS721" s="8"/>
      <c r="DT721" s="8"/>
      <c r="DU721" s="8"/>
      <c r="DV721" s="8"/>
      <c r="DW721" s="8"/>
      <c r="DX721" s="8"/>
      <c r="DY721" s="8"/>
      <c r="DZ721" s="8"/>
      <c r="EA721" s="8"/>
      <c r="EB721" s="8"/>
      <c r="EC721" s="8"/>
      <c r="ED721" s="8"/>
    </row>
    <row r="722" spans="6:134" x14ac:dyDescent="0.2"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  <c r="BT722" s="8"/>
      <c r="BU722" s="8"/>
      <c r="BV722" s="8"/>
      <c r="BW722" s="8"/>
      <c r="BX722" s="8"/>
      <c r="BY722" s="8"/>
      <c r="BZ722" s="8"/>
      <c r="CA722" s="8"/>
      <c r="CB722" s="8"/>
      <c r="CC722" s="8"/>
      <c r="CD722" s="8"/>
      <c r="CE722" s="8"/>
      <c r="CF722" s="8"/>
      <c r="CG722" s="8"/>
      <c r="CH722" s="8"/>
      <c r="CI722" s="8"/>
      <c r="CJ722" s="8"/>
      <c r="CK722" s="8"/>
      <c r="CL722" s="8"/>
      <c r="CM722" s="8"/>
      <c r="CN722" s="8"/>
      <c r="CO722" s="8"/>
      <c r="CP722" s="8"/>
      <c r="CQ722" s="8"/>
      <c r="CR722" s="8"/>
      <c r="CS722" s="8"/>
      <c r="CT722" s="8"/>
      <c r="CU722" s="8"/>
      <c r="CV722" s="8"/>
      <c r="CW722" s="8"/>
      <c r="CX722" s="8"/>
      <c r="CY722" s="8"/>
      <c r="CZ722" s="8"/>
      <c r="DA722" s="8"/>
      <c r="DB722" s="8"/>
      <c r="DC722" s="8"/>
      <c r="DD722" s="8"/>
      <c r="DE722" s="8"/>
      <c r="DF722" s="8"/>
      <c r="DG722" s="8"/>
      <c r="DH722" s="8"/>
      <c r="DI722" s="8"/>
      <c r="DJ722" s="8"/>
      <c r="DK722" s="8"/>
      <c r="DL722" s="8"/>
      <c r="DM722" s="8"/>
      <c r="DN722" s="8"/>
      <c r="DO722" s="8"/>
      <c r="DP722" s="8"/>
      <c r="DQ722" s="8"/>
      <c r="DR722" s="8"/>
      <c r="DS722" s="8"/>
      <c r="DT722" s="8"/>
      <c r="DU722" s="8"/>
      <c r="DV722" s="8"/>
      <c r="DW722" s="8"/>
      <c r="DX722" s="8"/>
      <c r="DY722" s="8"/>
      <c r="DZ722" s="8"/>
      <c r="EA722" s="8"/>
      <c r="EB722" s="8"/>
      <c r="EC722" s="8"/>
      <c r="ED722" s="8"/>
    </row>
    <row r="723" spans="6:134" x14ac:dyDescent="0.2"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8"/>
      <c r="BT723" s="8"/>
      <c r="BU723" s="8"/>
      <c r="BV723" s="8"/>
      <c r="BW723" s="8"/>
      <c r="BX723" s="8"/>
      <c r="BY723" s="8"/>
      <c r="BZ723" s="8"/>
      <c r="CA723" s="8"/>
      <c r="CB723" s="8"/>
      <c r="CC723" s="8"/>
      <c r="CD723" s="8"/>
      <c r="CE723" s="8"/>
      <c r="CF723" s="8"/>
      <c r="CG723" s="8"/>
      <c r="CH723" s="8"/>
      <c r="CI723" s="8"/>
      <c r="CJ723" s="8"/>
      <c r="CK723" s="8"/>
      <c r="CL723" s="8"/>
      <c r="CM723" s="8"/>
      <c r="CN723" s="8"/>
      <c r="CO723" s="8"/>
      <c r="CP723" s="8"/>
      <c r="CQ723" s="8"/>
      <c r="CR723" s="8"/>
      <c r="CS723" s="8"/>
      <c r="CT723" s="8"/>
      <c r="CU723" s="8"/>
      <c r="CV723" s="8"/>
      <c r="CW723" s="8"/>
      <c r="CX723" s="8"/>
      <c r="CY723" s="8"/>
      <c r="CZ723" s="8"/>
      <c r="DA723" s="8"/>
      <c r="DB723" s="8"/>
      <c r="DC723" s="8"/>
      <c r="DD723" s="8"/>
      <c r="DE723" s="8"/>
      <c r="DF723" s="8"/>
      <c r="DG723" s="8"/>
      <c r="DH723" s="8"/>
      <c r="DI723" s="8"/>
      <c r="DJ723" s="8"/>
      <c r="DK723" s="8"/>
      <c r="DL723" s="8"/>
      <c r="DM723" s="8"/>
      <c r="DN723" s="8"/>
      <c r="DO723" s="8"/>
      <c r="DP723" s="8"/>
      <c r="DQ723" s="8"/>
      <c r="DR723" s="8"/>
      <c r="DS723" s="8"/>
      <c r="DT723" s="8"/>
      <c r="DU723" s="8"/>
      <c r="DV723" s="8"/>
      <c r="DW723" s="8"/>
      <c r="DX723" s="8"/>
      <c r="DY723" s="8"/>
      <c r="DZ723" s="8"/>
      <c r="EA723" s="8"/>
      <c r="EB723" s="8"/>
      <c r="EC723" s="8"/>
      <c r="ED723" s="8"/>
    </row>
    <row r="724" spans="6:134" x14ac:dyDescent="0.2"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8"/>
      <c r="BU724" s="8"/>
      <c r="BV724" s="8"/>
      <c r="BW724" s="8"/>
      <c r="BX724" s="8"/>
      <c r="BY724" s="8"/>
      <c r="BZ724" s="8"/>
      <c r="CA724" s="8"/>
      <c r="CB724" s="8"/>
      <c r="CC724" s="8"/>
      <c r="CD724" s="8"/>
      <c r="CE724" s="8"/>
      <c r="CF724" s="8"/>
      <c r="CG724" s="8"/>
      <c r="CH724" s="8"/>
      <c r="CI724" s="8"/>
      <c r="CJ724" s="8"/>
      <c r="CK724" s="8"/>
      <c r="CL724" s="8"/>
      <c r="CM724" s="8"/>
      <c r="CN724" s="8"/>
      <c r="CO724" s="8"/>
      <c r="CP724" s="8"/>
      <c r="CQ724" s="8"/>
      <c r="CR724" s="8"/>
      <c r="CS724" s="8"/>
      <c r="CT724" s="8"/>
      <c r="CU724" s="8"/>
      <c r="CV724" s="8"/>
      <c r="CW724" s="8"/>
      <c r="CX724" s="8"/>
      <c r="CY724" s="8"/>
      <c r="CZ724" s="8"/>
      <c r="DA724" s="8"/>
      <c r="DB724" s="8"/>
      <c r="DC724" s="8"/>
      <c r="DD724" s="8"/>
      <c r="DE724" s="8"/>
      <c r="DF724" s="8"/>
      <c r="DG724" s="8"/>
      <c r="DH724" s="8"/>
      <c r="DI724" s="8"/>
      <c r="DJ724" s="8"/>
      <c r="DK724" s="8"/>
      <c r="DL724" s="8"/>
      <c r="DM724" s="8"/>
      <c r="DN724" s="8"/>
      <c r="DO724" s="8"/>
      <c r="DP724" s="8"/>
      <c r="DQ724" s="8"/>
      <c r="DR724" s="8"/>
      <c r="DS724" s="8"/>
      <c r="DT724" s="8"/>
      <c r="DU724" s="8"/>
      <c r="DV724" s="8"/>
      <c r="DW724" s="8"/>
      <c r="DX724" s="8"/>
      <c r="DY724" s="8"/>
      <c r="DZ724" s="8"/>
      <c r="EA724" s="8"/>
      <c r="EB724" s="8"/>
      <c r="EC724" s="8"/>
      <c r="ED724" s="8"/>
    </row>
    <row r="725" spans="6:134" s="1" customFormat="1" x14ac:dyDescent="0.2"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8"/>
      <c r="BU725" s="8"/>
      <c r="BV725" s="8"/>
      <c r="BW725" s="8"/>
      <c r="BX725" s="8"/>
      <c r="BY725" s="8"/>
      <c r="BZ725" s="8"/>
      <c r="CA725" s="8"/>
      <c r="CB725" s="8"/>
      <c r="CC725" s="8"/>
      <c r="CD725" s="8"/>
      <c r="CE725" s="8"/>
      <c r="CF725" s="8"/>
      <c r="CG725" s="8"/>
      <c r="CH725" s="8"/>
      <c r="CI725" s="8"/>
      <c r="CJ725" s="8"/>
      <c r="CK725" s="8"/>
      <c r="CL725" s="8"/>
      <c r="CM725" s="8"/>
      <c r="CN725" s="8"/>
      <c r="CO725" s="8"/>
      <c r="CP725" s="8"/>
      <c r="CQ725" s="8"/>
      <c r="CR725" s="8"/>
      <c r="CS725" s="8"/>
      <c r="CT725" s="8"/>
      <c r="CU725" s="8"/>
      <c r="CV725" s="8"/>
      <c r="CW725" s="8"/>
      <c r="CX725" s="8"/>
      <c r="CY725" s="8"/>
      <c r="CZ725" s="8"/>
      <c r="DA725" s="8"/>
      <c r="DB725" s="8"/>
      <c r="DC725" s="8"/>
      <c r="DD725" s="8"/>
      <c r="DE725" s="8"/>
      <c r="DF725" s="8"/>
      <c r="DG725" s="8"/>
      <c r="DH725" s="8"/>
      <c r="DI725" s="8"/>
      <c r="DJ725" s="8"/>
      <c r="DK725" s="8"/>
      <c r="DL725" s="8"/>
      <c r="DM725" s="8"/>
      <c r="DN725" s="8"/>
      <c r="DO725" s="8"/>
      <c r="DP725" s="8"/>
      <c r="DQ725" s="8"/>
      <c r="DR725" s="8"/>
      <c r="DS725" s="8"/>
      <c r="DT725" s="8"/>
      <c r="DU725" s="8"/>
      <c r="DV725" s="8"/>
      <c r="DW725" s="8"/>
      <c r="DX725" s="8"/>
      <c r="DY725" s="8"/>
      <c r="DZ725" s="8"/>
      <c r="EA725" s="8"/>
      <c r="EB725" s="8"/>
      <c r="EC725" s="8"/>
      <c r="ED725" s="8"/>
    </row>
    <row r="726" spans="6:134" x14ac:dyDescent="0.2"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8"/>
      <c r="BU726" s="8"/>
      <c r="BV726" s="8"/>
      <c r="BW726" s="8"/>
      <c r="BX726" s="8"/>
      <c r="BY726" s="8"/>
      <c r="BZ726" s="8"/>
      <c r="CA726" s="8"/>
      <c r="CB726" s="8"/>
      <c r="CC726" s="8"/>
      <c r="CD726" s="8"/>
      <c r="CE726" s="8"/>
      <c r="CF726" s="8"/>
      <c r="CG726" s="8"/>
      <c r="CH726" s="8"/>
      <c r="CI726" s="8"/>
      <c r="CJ726" s="8"/>
      <c r="CK726" s="8"/>
      <c r="CL726" s="8"/>
      <c r="CM726" s="8"/>
      <c r="CN726" s="8"/>
      <c r="CO726" s="8"/>
      <c r="CP726" s="8"/>
      <c r="CQ726" s="8"/>
      <c r="CR726" s="8"/>
      <c r="CS726" s="8"/>
      <c r="CT726" s="8"/>
      <c r="CU726" s="8"/>
      <c r="CV726" s="8"/>
      <c r="CW726" s="8"/>
      <c r="CX726" s="8"/>
      <c r="CY726" s="8"/>
      <c r="CZ726" s="8"/>
      <c r="DA726" s="8"/>
      <c r="DB726" s="8"/>
      <c r="DC726" s="8"/>
      <c r="DD726" s="8"/>
      <c r="DE726" s="8"/>
      <c r="DF726" s="8"/>
      <c r="DG726" s="8"/>
      <c r="DH726" s="8"/>
      <c r="DI726" s="8"/>
      <c r="DJ726" s="8"/>
      <c r="DK726" s="8"/>
      <c r="DL726" s="8"/>
      <c r="DM726" s="8"/>
      <c r="DN726" s="8"/>
      <c r="DO726" s="8"/>
      <c r="DP726" s="8"/>
      <c r="DQ726" s="8"/>
      <c r="DR726" s="8"/>
      <c r="DS726" s="8"/>
      <c r="DT726" s="8"/>
      <c r="DU726" s="8"/>
      <c r="DV726" s="8"/>
      <c r="DW726" s="8"/>
      <c r="DX726" s="8"/>
      <c r="DY726" s="8"/>
      <c r="DZ726" s="8"/>
      <c r="EA726" s="8"/>
      <c r="EB726" s="8"/>
      <c r="EC726" s="8"/>
      <c r="ED726" s="8"/>
    </row>
    <row r="727" spans="6:134" x14ac:dyDescent="0.2"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U727" s="8"/>
      <c r="BV727" s="8"/>
      <c r="BW727" s="8"/>
      <c r="BX727" s="8"/>
      <c r="BY727" s="8"/>
      <c r="BZ727" s="8"/>
      <c r="CA727" s="8"/>
      <c r="CB727" s="8"/>
      <c r="CC727" s="8"/>
      <c r="CD727" s="8"/>
      <c r="CE727" s="8"/>
      <c r="CF727" s="8"/>
      <c r="CG727" s="8"/>
      <c r="CH727" s="8"/>
      <c r="CI727" s="8"/>
      <c r="CJ727" s="8"/>
      <c r="CK727" s="8"/>
      <c r="CL727" s="8"/>
      <c r="CM727" s="8"/>
      <c r="CN727" s="8"/>
      <c r="CO727" s="8"/>
      <c r="CP727" s="8"/>
      <c r="CQ727" s="8"/>
      <c r="CR727" s="8"/>
      <c r="CS727" s="8"/>
      <c r="CT727" s="8"/>
      <c r="CU727" s="8"/>
      <c r="CV727" s="8"/>
      <c r="CW727" s="8"/>
      <c r="CX727" s="8"/>
      <c r="CY727" s="8"/>
      <c r="CZ727" s="8"/>
      <c r="DA727" s="8"/>
      <c r="DB727" s="8"/>
      <c r="DC727" s="8"/>
      <c r="DD727" s="8"/>
      <c r="DE727" s="8"/>
      <c r="DF727" s="8"/>
      <c r="DG727" s="8"/>
      <c r="DH727" s="8"/>
      <c r="DI727" s="8"/>
      <c r="DJ727" s="8"/>
      <c r="DK727" s="8"/>
      <c r="DL727" s="8"/>
      <c r="DM727" s="8"/>
      <c r="DN727" s="8"/>
      <c r="DO727" s="8"/>
      <c r="DP727" s="8"/>
      <c r="DQ727" s="8"/>
      <c r="DR727" s="8"/>
      <c r="DS727" s="8"/>
      <c r="DT727" s="8"/>
      <c r="DU727" s="8"/>
      <c r="DV727" s="8"/>
      <c r="DW727" s="8"/>
      <c r="DX727" s="8"/>
      <c r="DY727" s="8"/>
      <c r="DZ727" s="8"/>
      <c r="EA727" s="8"/>
      <c r="EB727" s="8"/>
      <c r="EC727" s="8"/>
      <c r="ED727" s="8"/>
    </row>
    <row r="728" spans="6:134" x14ac:dyDescent="0.2"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8"/>
      <c r="BU728" s="8"/>
      <c r="BV728" s="8"/>
      <c r="BW728" s="8"/>
      <c r="BX728" s="8"/>
      <c r="BY728" s="8"/>
      <c r="BZ728" s="8"/>
      <c r="CA728" s="8"/>
      <c r="CB728" s="8"/>
      <c r="CC728" s="8"/>
      <c r="CD728" s="8"/>
      <c r="CE728" s="8"/>
      <c r="CF728" s="8"/>
      <c r="CG728" s="8"/>
      <c r="CH728" s="8"/>
      <c r="CI728" s="8"/>
      <c r="CJ728" s="8"/>
      <c r="CK728" s="8"/>
      <c r="CL728" s="8"/>
      <c r="CM728" s="8"/>
      <c r="CN728" s="8"/>
      <c r="CO728" s="8"/>
      <c r="CP728" s="8"/>
      <c r="CQ728" s="8"/>
      <c r="CR728" s="8"/>
      <c r="CS728" s="8"/>
      <c r="CT728" s="8"/>
      <c r="CU728" s="8"/>
      <c r="CV728" s="8"/>
      <c r="CW728" s="8"/>
      <c r="CX728" s="8"/>
      <c r="CY728" s="8"/>
      <c r="CZ728" s="8"/>
      <c r="DA728" s="8"/>
      <c r="DB728" s="8"/>
      <c r="DC728" s="8"/>
      <c r="DD728" s="8"/>
      <c r="DE728" s="8"/>
      <c r="DF728" s="8"/>
      <c r="DG728" s="8"/>
      <c r="DH728" s="8"/>
      <c r="DI728" s="8"/>
      <c r="DJ728" s="8"/>
      <c r="DK728" s="8"/>
      <c r="DL728" s="8"/>
      <c r="DM728" s="8"/>
      <c r="DN728" s="8"/>
      <c r="DO728" s="8"/>
      <c r="DP728" s="8"/>
      <c r="DQ728" s="8"/>
      <c r="DR728" s="8"/>
      <c r="DS728" s="8"/>
      <c r="DT728" s="8"/>
      <c r="DU728" s="8"/>
      <c r="DV728" s="8"/>
      <c r="DW728" s="8"/>
      <c r="DX728" s="8"/>
      <c r="DY728" s="8"/>
      <c r="DZ728" s="8"/>
      <c r="EA728" s="8"/>
      <c r="EB728" s="8"/>
      <c r="EC728" s="8"/>
      <c r="ED728" s="8"/>
    </row>
    <row r="729" spans="6:134" s="1" customFormat="1" x14ac:dyDescent="0.2"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8"/>
      <c r="BT729" s="8"/>
      <c r="BU729" s="8"/>
      <c r="BV729" s="8"/>
      <c r="BW729" s="8"/>
      <c r="BX729" s="8"/>
      <c r="BY729" s="8"/>
      <c r="BZ729" s="8"/>
      <c r="CA729" s="8"/>
      <c r="CB729" s="8"/>
      <c r="CC729" s="8"/>
      <c r="CD729" s="8"/>
      <c r="CE729" s="8"/>
      <c r="CF729" s="8"/>
      <c r="CG729" s="8"/>
      <c r="CH729" s="8"/>
      <c r="CI729" s="8"/>
      <c r="CJ729" s="8"/>
      <c r="CK729" s="8"/>
      <c r="CL729" s="8"/>
      <c r="CM729" s="8"/>
      <c r="CN729" s="8"/>
      <c r="CO729" s="8"/>
      <c r="CP729" s="8"/>
      <c r="CQ729" s="8"/>
      <c r="CR729" s="8"/>
      <c r="CS729" s="8"/>
      <c r="CT729" s="8"/>
      <c r="CU729" s="8"/>
      <c r="CV729" s="8"/>
      <c r="CW729" s="8"/>
      <c r="CX729" s="8"/>
      <c r="CY729" s="8"/>
      <c r="CZ729" s="8"/>
      <c r="DA729" s="8"/>
      <c r="DB729" s="8"/>
      <c r="DC729" s="8"/>
      <c r="DD729" s="8"/>
      <c r="DE729" s="8"/>
      <c r="DF729" s="8"/>
      <c r="DG729" s="8"/>
      <c r="DH729" s="8"/>
      <c r="DI729" s="8"/>
      <c r="DJ729" s="8"/>
      <c r="DK729" s="8"/>
      <c r="DL729" s="8"/>
      <c r="DM729" s="8"/>
      <c r="DN729" s="8"/>
      <c r="DO729" s="8"/>
      <c r="DP729" s="8"/>
      <c r="DQ729" s="8"/>
      <c r="DR729" s="8"/>
      <c r="DS729" s="8"/>
      <c r="DT729" s="8"/>
      <c r="DU729" s="8"/>
      <c r="DV729" s="8"/>
      <c r="DW729" s="8"/>
      <c r="DX729" s="8"/>
      <c r="DY729" s="8"/>
      <c r="DZ729" s="8"/>
      <c r="EA729" s="8"/>
      <c r="EB729" s="8"/>
      <c r="EC729" s="8"/>
      <c r="ED729" s="8"/>
    </row>
    <row r="730" spans="6:134" x14ac:dyDescent="0.2"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8"/>
      <c r="BT730" s="8"/>
      <c r="BU730" s="8"/>
      <c r="BV730" s="8"/>
      <c r="BW730" s="8"/>
      <c r="BX730" s="8"/>
      <c r="BY730" s="8"/>
      <c r="BZ730" s="8"/>
      <c r="CA730" s="8"/>
      <c r="CB730" s="8"/>
      <c r="CC730" s="8"/>
      <c r="CD730" s="8"/>
      <c r="CE730" s="8"/>
      <c r="CF730" s="8"/>
      <c r="CG730" s="8"/>
      <c r="CH730" s="8"/>
      <c r="CI730" s="8"/>
      <c r="CJ730" s="8"/>
      <c r="CK730" s="8"/>
      <c r="CL730" s="8"/>
      <c r="CM730" s="8"/>
      <c r="CN730" s="8"/>
      <c r="CO730" s="8"/>
      <c r="CP730" s="8"/>
      <c r="CQ730" s="8"/>
      <c r="CR730" s="8"/>
      <c r="CS730" s="8"/>
      <c r="CT730" s="8"/>
      <c r="CU730" s="8"/>
      <c r="CV730" s="8"/>
      <c r="CW730" s="8"/>
      <c r="CX730" s="8"/>
      <c r="CY730" s="8"/>
      <c r="CZ730" s="8"/>
      <c r="DA730" s="8"/>
      <c r="DB730" s="8"/>
      <c r="DC730" s="8"/>
      <c r="DD730" s="8"/>
      <c r="DE730" s="8"/>
      <c r="DF730" s="8"/>
      <c r="DG730" s="8"/>
      <c r="DH730" s="8"/>
      <c r="DI730" s="8"/>
      <c r="DJ730" s="8"/>
      <c r="DK730" s="8"/>
      <c r="DL730" s="8"/>
      <c r="DM730" s="8"/>
      <c r="DN730" s="8"/>
      <c r="DO730" s="8"/>
      <c r="DP730" s="8"/>
      <c r="DQ730" s="8"/>
      <c r="DR730" s="8"/>
      <c r="DS730" s="8"/>
      <c r="DT730" s="8"/>
      <c r="DU730" s="8"/>
      <c r="DV730" s="8"/>
      <c r="DW730" s="8"/>
      <c r="DX730" s="8"/>
      <c r="DY730" s="8"/>
      <c r="DZ730" s="8"/>
      <c r="EA730" s="8"/>
      <c r="EB730" s="8"/>
      <c r="EC730" s="8"/>
      <c r="ED730" s="8"/>
    </row>
    <row r="731" spans="6:134" x14ac:dyDescent="0.2"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8"/>
      <c r="BU731" s="8"/>
      <c r="BV731" s="8"/>
      <c r="BW731" s="8"/>
      <c r="BX731" s="8"/>
      <c r="BY731" s="8"/>
      <c r="BZ731" s="8"/>
      <c r="CA731" s="8"/>
      <c r="CB731" s="8"/>
      <c r="CC731" s="8"/>
      <c r="CD731" s="8"/>
      <c r="CE731" s="8"/>
      <c r="CF731" s="8"/>
      <c r="CG731" s="8"/>
      <c r="CH731" s="8"/>
      <c r="CI731" s="8"/>
      <c r="CJ731" s="8"/>
      <c r="CK731" s="8"/>
      <c r="CL731" s="8"/>
      <c r="CM731" s="8"/>
      <c r="CN731" s="8"/>
      <c r="CO731" s="8"/>
      <c r="CP731" s="8"/>
      <c r="CQ731" s="8"/>
      <c r="CR731" s="8"/>
      <c r="CS731" s="8"/>
      <c r="CT731" s="8"/>
      <c r="CU731" s="8"/>
      <c r="CV731" s="8"/>
      <c r="CW731" s="8"/>
      <c r="CX731" s="8"/>
      <c r="CY731" s="8"/>
      <c r="CZ731" s="8"/>
      <c r="DA731" s="8"/>
      <c r="DB731" s="8"/>
      <c r="DC731" s="8"/>
      <c r="DD731" s="8"/>
      <c r="DE731" s="8"/>
      <c r="DF731" s="8"/>
      <c r="DG731" s="8"/>
      <c r="DH731" s="8"/>
      <c r="DI731" s="8"/>
      <c r="DJ731" s="8"/>
      <c r="DK731" s="8"/>
      <c r="DL731" s="8"/>
      <c r="DM731" s="8"/>
      <c r="DN731" s="8"/>
      <c r="DO731" s="8"/>
      <c r="DP731" s="8"/>
      <c r="DQ731" s="8"/>
      <c r="DR731" s="8"/>
      <c r="DS731" s="8"/>
      <c r="DT731" s="8"/>
      <c r="DU731" s="8"/>
      <c r="DV731" s="8"/>
      <c r="DW731" s="8"/>
      <c r="DX731" s="8"/>
      <c r="DY731" s="8"/>
      <c r="DZ731" s="8"/>
      <c r="EA731" s="8"/>
      <c r="EB731" s="8"/>
      <c r="EC731" s="8"/>
      <c r="ED731" s="8"/>
    </row>
    <row r="732" spans="6:134" x14ac:dyDescent="0.2"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  <c r="BT732" s="8"/>
      <c r="BU732" s="8"/>
      <c r="BV732" s="8"/>
      <c r="BW732" s="8"/>
      <c r="BX732" s="8"/>
      <c r="BY732" s="8"/>
      <c r="BZ732" s="8"/>
      <c r="CA732" s="8"/>
      <c r="CB732" s="8"/>
      <c r="CC732" s="8"/>
      <c r="CD732" s="8"/>
      <c r="CE732" s="8"/>
      <c r="CF732" s="8"/>
      <c r="CG732" s="8"/>
      <c r="CH732" s="8"/>
      <c r="CI732" s="8"/>
      <c r="CJ732" s="8"/>
      <c r="CK732" s="8"/>
      <c r="CL732" s="8"/>
      <c r="CM732" s="8"/>
      <c r="CN732" s="8"/>
      <c r="CO732" s="8"/>
      <c r="CP732" s="8"/>
      <c r="CQ732" s="8"/>
      <c r="CR732" s="8"/>
      <c r="CS732" s="8"/>
      <c r="CT732" s="8"/>
      <c r="CU732" s="8"/>
      <c r="CV732" s="8"/>
      <c r="CW732" s="8"/>
      <c r="CX732" s="8"/>
      <c r="CY732" s="8"/>
      <c r="CZ732" s="8"/>
      <c r="DA732" s="8"/>
      <c r="DB732" s="8"/>
      <c r="DC732" s="8"/>
      <c r="DD732" s="8"/>
      <c r="DE732" s="8"/>
      <c r="DF732" s="8"/>
      <c r="DG732" s="8"/>
      <c r="DH732" s="8"/>
      <c r="DI732" s="8"/>
      <c r="DJ732" s="8"/>
      <c r="DK732" s="8"/>
      <c r="DL732" s="8"/>
      <c r="DM732" s="8"/>
      <c r="DN732" s="8"/>
      <c r="DO732" s="8"/>
      <c r="DP732" s="8"/>
      <c r="DQ732" s="8"/>
      <c r="DR732" s="8"/>
      <c r="DS732" s="8"/>
      <c r="DT732" s="8"/>
      <c r="DU732" s="8"/>
      <c r="DV732" s="8"/>
      <c r="DW732" s="8"/>
      <c r="DX732" s="8"/>
      <c r="DY732" s="8"/>
      <c r="DZ732" s="8"/>
      <c r="EA732" s="8"/>
      <c r="EB732" s="8"/>
      <c r="EC732" s="8"/>
      <c r="ED732" s="8"/>
    </row>
    <row r="733" spans="6:134" x14ac:dyDescent="0.2"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  <c r="BT733" s="8"/>
      <c r="BU733" s="8"/>
      <c r="BV733" s="8"/>
      <c r="BW733" s="8"/>
      <c r="BX733" s="8"/>
      <c r="BY733" s="8"/>
      <c r="BZ733" s="8"/>
      <c r="CA733" s="8"/>
      <c r="CB733" s="8"/>
      <c r="CC733" s="8"/>
      <c r="CD733" s="8"/>
      <c r="CE733" s="8"/>
      <c r="CF733" s="8"/>
      <c r="CG733" s="8"/>
      <c r="CH733" s="8"/>
      <c r="CI733" s="8"/>
      <c r="CJ733" s="8"/>
      <c r="CK733" s="8"/>
      <c r="CL733" s="8"/>
      <c r="CM733" s="8"/>
      <c r="CN733" s="8"/>
      <c r="CO733" s="8"/>
      <c r="CP733" s="8"/>
      <c r="CQ733" s="8"/>
      <c r="CR733" s="8"/>
      <c r="CS733" s="8"/>
      <c r="CT733" s="8"/>
      <c r="CU733" s="8"/>
      <c r="CV733" s="8"/>
      <c r="CW733" s="8"/>
      <c r="CX733" s="8"/>
      <c r="CY733" s="8"/>
      <c r="CZ733" s="8"/>
      <c r="DA733" s="8"/>
      <c r="DB733" s="8"/>
      <c r="DC733" s="8"/>
      <c r="DD733" s="8"/>
      <c r="DE733" s="8"/>
      <c r="DF733" s="8"/>
      <c r="DG733" s="8"/>
      <c r="DH733" s="8"/>
      <c r="DI733" s="8"/>
      <c r="DJ733" s="8"/>
      <c r="DK733" s="8"/>
      <c r="DL733" s="8"/>
      <c r="DM733" s="8"/>
      <c r="DN733" s="8"/>
      <c r="DO733" s="8"/>
      <c r="DP733" s="8"/>
      <c r="DQ733" s="8"/>
      <c r="DR733" s="8"/>
      <c r="DS733" s="8"/>
      <c r="DT733" s="8"/>
      <c r="DU733" s="8"/>
      <c r="DV733" s="8"/>
      <c r="DW733" s="8"/>
      <c r="DX733" s="8"/>
      <c r="DY733" s="8"/>
      <c r="DZ733" s="8"/>
      <c r="EA733" s="8"/>
      <c r="EB733" s="8"/>
      <c r="EC733" s="8"/>
      <c r="ED733" s="8"/>
    </row>
    <row r="734" spans="6:134" x14ac:dyDescent="0.2">
      <c r="I734" s="16" t="s">
        <v>989</v>
      </c>
      <c r="J734" s="17">
        <f>SUM(J429:J733)</f>
        <v>59.75</v>
      </c>
      <c r="U734" s="16" t="s">
        <v>989</v>
      </c>
      <c r="V734" s="17">
        <f>SUM(V429:V733)</f>
        <v>8.125</v>
      </c>
    </row>
    <row r="735" spans="6:134" x14ac:dyDescent="0.2">
      <c r="F735" s="23"/>
      <c r="G735" s="23"/>
      <c r="H735" s="23"/>
      <c r="I735" s="24" t="s">
        <v>988</v>
      </c>
      <c r="J735" s="25">
        <f>J734+V734</f>
        <v>67.875</v>
      </c>
    </row>
    <row r="736" spans="6:134" x14ac:dyDescent="0.2">
      <c r="I736" s="16"/>
    </row>
    <row r="737" spans="3:134" x14ac:dyDescent="0.2">
      <c r="H737" s="26"/>
      <c r="I737" s="26"/>
      <c r="J737" s="27" t="s">
        <v>983</v>
      </c>
      <c r="K737" s="28">
        <f>SUM(K429:K733)</f>
        <v>7</v>
      </c>
    </row>
    <row r="738" spans="3:134" x14ac:dyDescent="0.2">
      <c r="C738" s="18" t="s">
        <v>1005</v>
      </c>
      <c r="D738" s="22" t="s">
        <v>984</v>
      </c>
    </row>
    <row r="739" spans="3:134" x14ac:dyDescent="0.2">
      <c r="C739" s="19" t="s">
        <v>1006</v>
      </c>
      <c r="D739" s="22" t="s">
        <v>985</v>
      </c>
    </row>
    <row r="740" spans="3:134" x14ac:dyDescent="0.2">
      <c r="C740" s="21">
        <v>2021</v>
      </c>
      <c r="D740" s="22" t="s">
        <v>986</v>
      </c>
    </row>
    <row r="741" spans="3:134" s="2" customFormat="1" x14ac:dyDescent="0.2">
      <c r="C741" s="20">
        <v>2025</v>
      </c>
      <c r="D741" s="22" t="s">
        <v>987</v>
      </c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</row>
    <row r="743" spans="3:134" s="2" customFormat="1" x14ac:dyDescent="0.2">
      <c r="D743" s="2" t="s">
        <v>990</v>
      </c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</row>
    <row r="744" spans="3:134" s="2" customFormat="1" x14ac:dyDescent="0.2">
      <c r="D744" s="2" t="s">
        <v>993</v>
      </c>
      <c r="E744" s="2" t="s">
        <v>994</v>
      </c>
      <c r="F744" s="2" t="s">
        <v>996</v>
      </c>
      <c r="G744" s="2" t="s">
        <v>997</v>
      </c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</row>
    <row r="745" spans="3:134" s="2" customFormat="1" x14ac:dyDescent="0.2">
      <c r="C745" s="18" t="s">
        <v>1005</v>
      </c>
      <c r="D745" s="17">
        <f>SUM(J210:J620)+SUM(V210:V620)</f>
        <v>908.4375</v>
      </c>
      <c r="E745" s="17">
        <f>SUM(O210:O620)</f>
        <v>107</v>
      </c>
      <c r="F745" s="2">
        <f>COUNT(B210:B620)</f>
        <v>235</v>
      </c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</row>
    <row r="746" spans="3:134" s="2" customFormat="1" x14ac:dyDescent="0.2">
      <c r="C746" s="19" t="s">
        <v>1006</v>
      </c>
      <c r="D746" s="17">
        <f>SUM(J429:J515)</f>
        <v>59.75</v>
      </c>
      <c r="E746" s="17">
        <f>SUM(O429:O515)</f>
        <v>4</v>
      </c>
      <c r="F746" s="2">
        <v>0</v>
      </c>
      <c r="G746" s="2">
        <f>COUNT(B429:B515)</f>
        <v>18</v>
      </c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</row>
    <row r="747" spans="3:134" s="2" customFormat="1" x14ac:dyDescent="0.2">
      <c r="C747" s="21">
        <v>2021</v>
      </c>
      <c r="D747" s="17">
        <f>SUM(J100:J110)+SUM(V100:V110)</f>
        <v>0</v>
      </c>
      <c r="E747" s="17">
        <f>SUM(O100:O110)</f>
        <v>1</v>
      </c>
      <c r="F747" s="2">
        <f>COUNT(B100:B110)</f>
        <v>11</v>
      </c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</row>
    <row r="748" spans="3:134" s="2" customFormat="1" x14ac:dyDescent="0.2">
      <c r="C748" s="20">
        <v>2025</v>
      </c>
      <c r="D748" s="17">
        <f>SUM(J111:J194)+SUM(V111:V194)</f>
        <v>423.5</v>
      </c>
      <c r="E748" s="17">
        <f>SUM(O111:O194)</f>
        <v>69</v>
      </c>
      <c r="F748" s="2">
        <f>COUNT(B116:B194)</f>
        <v>79</v>
      </c>
      <c r="G748" s="2">
        <f>COUNT(B111:B115)</f>
        <v>5</v>
      </c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</row>
    <row r="749" spans="3:134" s="2" customFormat="1" x14ac:dyDescent="0.2">
      <c r="C749" s="23" t="s">
        <v>991</v>
      </c>
      <c r="D749" s="25">
        <f>SUM(D745:D748)</f>
        <v>1391.6875</v>
      </c>
      <c r="F749" s="30" t="str">
        <f>IF(D749=J735,"OK", "FALSE")</f>
        <v>FALSE</v>
      </c>
      <c r="G749" s="31" t="s">
        <v>992</v>
      </c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</row>
    <row r="752" spans="3:134" s="2" customFormat="1" x14ac:dyDescent="0.2">
      <c r="C752" s="29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</row>
    <row r="753" spans="3:134" s="2" customFormat="1" x14ac:dyDescent="0.2">
      <c r="C753" s="29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</row>
    <row r="754" spans="3:134" s="2" customFormat="1" x14ac:dyDescent="0.2">
      <c r="C754" s="29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</row>
    <row r="755" spans="3:134" s="2" customFormat="1" x14ac:dyDescent="0.2">
      <c r="C755" s="29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</row>
    <row r="756" spans="3:134" s="2" customFormat="1" x14ac:dyDescent="0.2">
      <c r="C756" s="29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</row>
  </sheetData>
  <mergeCells count="29">
    <mergeCell ref="G1:G2"/>
    <mergeCell ref="B1:B2"/>
    <mergeCell ref="C1:C2"/>
    <mergeCell ref="D1:D2"/>
    <mergeCell ref="E1:E2"/>
    <mergeCell ref="F1:F2"/>
    <mergeCell ref="S1:S2"/>
    <mergeCell ref="H1:H2"/>
    <mergeCell ref="I1:I2"/>
    <mergeCell ref="J1:J2"/>
    <mergeCell ref="K1:K2"/>
    <mergeCell ref="L1:L2"/>
    <mergeCell ref="M1:M2"/>
    <mergeCell ref="B198:AI198"/>
    <mergeCell ref="B205:AI205"/>
    <mergeCell ref="B347:AI347"/>
    <mergeCell ref="B428:AI428"/>
    <mergeCell ref="A1:A2"/>
    <mergeCell ref="T1:T2"/>
    <mergeCell ref="U1:U2"/>
    <mergeCell ref="V1:V2"/>
    <mergeCell ref="W1:W2"/>
    <mergeCell ref="X1:X2"/>
    <mergeCell ref="B3:AI3"/>
    <mergeCell ref="N1:N2"/>
    <mergeCell ref="O1:O2"/>
    <mergeCell ref="P1:P2"/>
    <mergeCell ref="Q1:Q2"/>
    <mergeCell ref="R1:R2"/>
  </mergeCells>
  <pageMargins left="0.75" right="0.75" top="1" bottom="1" header="0.5" footer="0.5"/>
  <pageSetup paperSize="17" orientation="landscape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464"/>
  <sheetViews>
    <sheetView topLeftCell="A193" zoomScaleNormal="100" workbookViewId="0">
      <selection activeCell="A3" sqref="A3:AH441"/>
    </sheetView>
  </sheetViews>
  <sheetFormatPr defaultRowHeight="12.75" x14ac:dyDescent="0.2"/>
  <cols>
    <col min="1" max="1" width="6.7109375" style="2" customWidth="1"/>
    <col min="2" max="2" width="9.140625" style="2" customWidth="1"/>
    <col min="3" max="3" width="11.7109375" style="2" customWidth="1"/>
    <col min="4" max="4" width="7.140625" style="2" customWidth="1"/>
    <col min="5" max="5" width="17.85546875" style="2" customWidth="1"/>
    <col min="6" max="6" width="7.7109375" style="2" customWidth="1"/>
    <col min="7" max="7" width="5.140625" style="2" customWidth="1"/>
    <col min="8" max="8" width="5" style="2" customWidth="1"/>
    <col min="9" max="9" width="9.42578125" style="2" customWidth="1"/>
    <col min="10" max="10" width="10.85546875" style="2" customWidth="1"/>
    <col min="11" max="11" width="20.42578125" style="2" customWidth="1"/>
    <col min="12" max="12" width="16" style="2" customWidth="1"/>
    <col min="13" max="14" width="6.140625" style="2" customWidth="1"/>
    <col min="15" max="15" width="6.5703125" style="2" customWidth="1"/>
    <col min="16" max="16" width="10.5703125" style="2" customWidth="1"/>
    <col min="17" max="17" width="14.28515625" style="2" customWidth="1"/>
    <col min="18" max="18" width="6.85546875" style="2" customWidth="1"/>
    <col min="19" max="19" width="5.28515625" style="2" customWidth="1"/>
    <col min="20" max="20" width="5" style="2" customWidth="1"/>
    <col min="21" max="21" width="9.42578125" style="2" customWidth="1"/>
    <col min="22" max="22" width="9.85546875" customWidth="1"/>
    <col min="23" max="23" width="31.85546875" customWidth="1"/>
    <col min="24" max="24" width="17" customWidth="1"/>
    <col min="25" max="25" width="12.28515625" customWidth="1"/>
    <col min="26" max="26" width="13.7109375" customWidth="1"/>
    <col min="27" max="27" width="9.140625" customWidth="1"/>
    <col min="28" max="28" width="11.42578125" customWidth="1"/>
    <col min="29" max="29" width="10.42578125" customWidth="1"/>
    <col min="30" max="30" width="11" customWidth="1"/>
  </cols>
  <sheetData>
    <row r="1" spans="1:133" ht="12.75" customHeight="1" x14ac:dyDescent="0.2">
      <c r="A1" s="106" t="s">
        <v>971</v>
      </c>
      <c r="B1" s="101" t="s">
        <v>0</v>
      </c>
      <c r="C1" s="101" t="s">
        <v>1</v>
      </c>
      <c r="D1" s="101" t="s">
        <v>2</v>
      </c>
      <c r="E1" s="101" t="s">
        <v>3</v>
      </c>
      <c r="F1" s="101" t="s">
        <v>4</v>
      </c>
      <c r="G1" s="101" t="s">
        <v>5</v>
      </c>
      <c r="H1" s="101" t="s">
        <v>6</v>
      </c>
      <c r="I1" s="102" t="s">
        <v>980</v>
      </c>
      <c r="J1" s="107" t="s">
        <v>982</v>
      </c>
      <c r="K1" s="101" t="s">
        <v>7</v>
      </c>
      <c r="L1" s="101" t="s">
        <v>8</v>
      </c>
      <c r="M1" s="106" t="s">
        <v>979</v>
      </c>
      <c r="N1" s="107" t="s">
        <v>995</v>
      </c>
      <c r="O1" s="107" t="s">
        <v>976</v>
      </c>
      <c r="P1" s="101" t="s">
        <v>9</v>
      </c>
      <c r="Q1" s="101" t="s">
        <v>972</v>
      </c>
      <c r="R1" s="107" t="s">
        <v>973</v>
      </c>
      <c r="S1" s="101" t="s">
        <v>974</v>
      </c>
      <c r="T1" s="101" t="s">
        <v>975</v>
      </c>
      <c r="U1" s="102" t="s">
        <v>980</v>
      </c>
      <c r="V1" s="101" t="s">
        <v>977</v>
      </c>
      <c r="W1" s="101" t="s">
        <v>10</v>
      </c>
      <c r="X1" s="3" t="s">
        <v>11</v>
      </c>
      <c r="Y1" s="3" t="s">
        <v>12</v>
      </c>
      <c r="Z1" s="3" t="s">
        <v>13</v>
      </c>
      <c r="AA1" s="3" t="s">
        <v>14</v>
      </c>
      <c r="AB1" s="3" t="s">
        <v>15</v>
      </c>
      <c r="AC1" s="3" t="s">
        <v>16</v>
      </c>
      <c r="AD1" s="3" t="s">
        <v>17</v>
      </c>
      <c r="AE1" s="3" t="s">
        <v>18</v>
      </c>
      <c r="AF1" s="3" t="s">
        <v>19</v>
      </c>
      <c r="AG1" s="3" t="s">
        <v>20</v>
      </c>
      <c r="AH1" s="3" t="s">
        <v>21</v>
      </c>
    </row>
    <row r="2" spans="1:133" x14ac:dyDescent="0.2">
      <c r="A2" s="109"/>
      <c r="B2" s="101"/>
      <c r="C2" s="101"/>
      <c r="D2" s="101"/>
      <c r="E2" s="101"/>
      <c r="F2" s="101"/>
      <c r="G2" s="101"/>
      <c r="H2" s="101"/>
      <c r="I2" s="103"/>
      <c r="J2" s="108"/>
      <c r="K2" s="101"/>
      <c r="L2" s="101"/>
      <c r="M2" s="106"/>
      <c r="N2" s="108"/>
      <c r="O2" s="108"/>
      <c r="P2" s="101"/>
      <c r="Q2" s="101"/>
      <c r="R2" s="108"/>
      <c r="S2" s="101"/>
      <c r="T2" s="101"/>
      <c r="U2" s="103"/>
      <c r="V2" s="101"/>
      <c r="W2" s="101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133" x14ac:dyDescent="0.2">
      <c r="A3" s="6">
        <v>168</v>
      </c>
      <c r="B3" s="10" t="s">
        <v>33</v>
      </c>
      <c r="C3" s="6" t="s">
        <v>34</v>
      </c>
      <c r="D3" s="6" t="s">
        <v>35</v>
      </c>
      <c r="E3" s="6" t="s">
        <v>70</v>
      </c>
      <c r="F3" s="6" t="s">
        <v>26</v>
      </c>
      <c r="G3" s="6" t="s">
        <v>195</v>
      </c>
      <c r="H3" s="6" t="s">
        <v>73</v>
      </c>
      <c r="I3" s="13"/>
      <c r="J3" s="13">
        <f t="shared" ref="J3:J66" si="0">IF(B3="D3-X1",1,0)</f>
        <v>1</v>
      </c>
      <c r="K3" s="6" t="s">
        <v>38</v>
      </c>
      <c r="L3" s="6" t="s">
        <v>78</v>
      </c>
      <c r="M3" s="6">
        <v>1</v>
      </c>
      <c r="N3" s="6">
        <v>1</v>
      </c>
      <c r="O3" s="10" t="s">
        <v>33</v>
      </c>
      <c r="P3" s="6" t="s">
        <v>39</v>
      </c>
      <c r="Q3" s="6" t="s">
        <v>70</v>
      </c>
      <c r="R3" s="6" t="s">
        <v>44</v>
      </c>
      <c r="S3" s="6" t="s">
        <v>27</v>
      </c>
      <c r="T3" s="6" t="s">
        <v>73</v>
      </c>
      <c r="U3" s="13"/>
      <c r="V3" s="7"/>
      <c r="W3" s="7"/>
      <c r="X3" s="8" t="s">
        <v>406</v>
      </c>
      <c r="Y3" s="8">
        <v>0.15511059045791631</v>
      </c>
      <c r="Z3" s="8">
        <v>0.15511059045791631</v>
      </c>
      <c r="AA3" s="8">
        <v>1.8776217699050903</v>
      </c>
      <c r="AB3" s="8">
        <v>9</v>
      </c>
      <c r="AC3" s="8" t="s">
        <v>407</v>
      </c>
      <c r="AD3" s="8" t="s">
        <v>254</v>
      </c>
      <c r="AE3" s="8">
        <v>2</v>
      </c>
      <c r="AF3" s="8">
        <v>0.97475820779800415</v>
      </c>
      <c r="AG3" s="8">
        <v>487375.61885536037</v>
      </c>
      <c r="AH3" s="8">
        <v>232240.54912181958</v>
      </c>
    </row>
    <row r="4" spans="1:133" x14ac:dyDescent="0.2">
      <c r="A4" s="6">
        <v>158</v>
      </c>
      <c r="B4" s="10" t="s">
        <v>43</v>
      </c>
      <c r="C4" s="6" t="s">
        <v>34</v>
      </c>
      <c r="D4" s="6" t="s">
        <v>24</v>
      </c>
      <c r="E4" s="6" t="s">
        <v>70</v>
      </c>
      <c r="F4" s="6" t="s">
        <v>44</v>
      </c>
      <c r="G4" s="6" t="s">
        <v>27</v>
      </c>
      <c r="H4" s="6" t="s">
        <v>27</v>
      </c>
      <c r="I4" s="13">
        <f t="shared" ref="I4:I14" si="1">G4*H4/144</f>
        <v>6.25</v>
      </c>
      <c r="J4" s="13">
        <f t="shared" si="0"/>
        <v>0</v>
      </c>
      <c r="K4" s="6" t="s">
        <v>28</v>
      </c>
      <c r="L4" s="6" t="s">
        <v>29</v>
      </c>
      <c r="M4" s="6">
        <v>1</v>
      </c>
      <c r="N4" s="6">
        <v>1</v>
      </c>
      <c r="O4" s="6"/>
      <c r="P4" s="6"/>
      <c r="Q4" s="6"/>
      <c r="R4" s="6"/>
      <c r="S4" s="6"/>
      <c r="T4" s="6"/>
      <c r="U4" s="13">
        <f t="shared" ref="U4:U14" si="2">S4*T4/144</f>
        <v>0</v>
      </c>
      <c r="V4" s="7"/>
      <c r="W4" s="7"/>
      <c r="X4" s="8" t="s">
        <v>385</v>
      </c>
      <c r="Y4" s="8">
        <v>0.2346689152717592</v>
      </c>
      <c r="Z4" s="8">
        <v>0.2346689152717592</v>
      </c>
      <c r="AA4" s="8">
        <v>1.6443365812301636</v>
      </c>
      <c r="AB4" s="8">
        <v>9</v>
      </c>
      <c r="AC4" s="8" t="s">
        <v>386</v>
      </c>
      <c r="AD4" s="8" t="s">
        <v>254</v>
      </c>
      <c r="AE4" s="8">
        <v>2</v>
      </c>
      <c r="AF4" s="8">
        <v>0.93837213516235352</v>
      </c>
      <c r="AG4" s="8">
        <v>477569.87265341356</v>
      </c>
      <c r="AH4" s="8">
        <v>236224.53991075541</v>
      </c>
    </row>
    <row r="5" spans="1:133" x14ac:dyDescent="0.2">
      <c r="A5" s="6">
        <v>211</v>
      </c>
      <c r="B5" s="10" t="s">
        <v>43</v>
      </c>
      <c r="C5" s="6" t="s">
        <v>34</v>
      </c>
      <c r="D5" s="6" t="s">
        <v>24</v>
      </c>
      <c r="E5" s="6" t="s">
        <v>70</v>
      </c>
      <c r="F5" s="6" t="s">
        <v>40</v>
      </c>
      <c r="G5" s="6" t="s">
        <v>195</v>
      </c>
      <c r="H5" s="6" t="s">
        <v>195</v>
      </c>
      <c r="I5" s="13">
        <f t="shared" si="1"/>
        <v>9</v>
      </c>
      <c r="J5" s="13">
        <f t="shared" si="0"/>
        <v>0</v>
      </c>
      <c r="K5" s="6" t="s">
        <v>28</v>
      </c>
      <c r="L5" s="6" t="s">
        <v>39</v>
      </c>
      <c r="M5" s="6">
        <v>1</v>
      </c>
      <c r="N5" s="6">
        <v>0</v>
      </c>
      <c r="O5" s="6"/>
      <c r="P5" s="6"/>
      <c r="Q5" s="6"/>
      <c r="R5" s="6"/>
      <c r="S5" s="6"/>
      <c r="T5" s="6"/>
      <c r="U5" s="13">
        <f t="shared" si="2"/>
        <v>0</v>
      </c>
      <c r="V5" s="7"/>
      <c r="W5" s="7"/>
      <c r="X5" s="8" t="s">
        <v>494</v>
      </c>
      <c r="Y5" s="8">
        <v>0.14016393661499027</v>
      </c>
      <c r="Z5" s="8">
        <v>0.14016393661499027</v>
      </c>
      <c r="AA5" s="8">
        <v>2.3850669860839844</v>
      </c>
      <c r="AB5" s="8">
        <v>8</v>
      </c>
      <c r="AC5" s="8" t="s">
        <v>495</v>
      </c>
      <c r="AD5" s="8" t="s">
        <v>254</v>
      </c>
      <c r="AE5" s="8">
        <v>2</v>
      </c>
      <c r="AF5" s="8">
        <v>1.0066388845443726</v>
      </c>
      <c r="AG5" s="8">
        <v>489939.35407545732</v>
      </c>
      <c r="AH5" s="8">
        <v>219549.94599853654</v>
      </c>
    </row>
    <row r="6" spans="1:133" s="1" customFormat="1" x14ac:dyDescent="0.2">
      <c r="A6" s="6">
        <v>229</v>
      </c>
      <c r="B6" s="10" t="s">
        <v>43</v>
      </c>
      <c r="C6" s="6" t="s">
        <v>34</v>
      </c>
      <c r="D6" s="6" t="s">
        <v>24</v>
      </c>
      <c r="E6" s="6" t="s">
        <v>70</v>
      </c>
      <c r="F6" s="6" t="s">
        <v>40</v>
      </c>
      <c r="G6" s="6" t="s">
        <v>27</v>
      </c>
      <c r="H6" s="6" t="s">
        <v>27</v>
      </c>
      <c r="I6" s="13">
        <f t="shared" si="1"/>
        <v>6.25</v>
      </c>
      <c r="J6" s="13">
        <f t="shared" si="0"/>
        <v>0</v>
      </c>
      <c r="K6" s="6" t="s">
        <v>28</v>
      </c>
      <c r="L6" s="6" t="s">
        <v>39</v>
      </c>
      <c r="M6" s="6">
        <v>1</v>
      </c>
      <c r="N6" s="6">
        <v>0</v>
      </c>
      <c r="O6" s="6"/>
      <c r="P6" s="6"/>
      <c r="Q6" s="6"/>
      <c r="R6" s="6"/>
      <c r="S6" s="6"/>
      <c r="T6" s="6"/>
      <c r="U6" s="13">
        <f t="shared" si="2"/>
        <v>0</v>
      </c>
      <c r="V6" s="7"/>
      <c r="W6" s="7"/>
      <c r="X6" s="8" t="s">
        <v>530</v>
      </c>
      <c r="Y6" s="8">
        <v>0.65221951007842982</v>
      </c>
      <c r="Z6" s="8">
        <v>0.65221951007842982</v>
      </c>
      <c r="AA6" s="8">
        <v>2.4397182464599609</v>
      </c>
      <c r="AB6" s="8">
        <v>7</v>
      </c>
      <c r="AC6" s="8" t="s">
        <v>248</v>
      </c>
      <c r="AD6" s="8" t="s">
        <v>254</v>
      </c>
      <c r="AE6" s="8">
        <v>2</v>
      </c>
      <c r="AF6" s="8">
        <v>1.2871047258377075</v>
      </c>
      <c r="AG6" s="8">
        <v>487974.92347172264</v>
      </c>
      <c r="AH6" s="8">
        <v>221269.08268438888</v>
      </c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</row>
    <row r="7" spans="1:133" x14ac:dyDescent="0.2">
      <c r="A7" s="6">
        <v>254</v>
      </c>
      <c r="B7" s="10" t="s">
        <v>43</v>
      </c>
      <c r="C7" s="6" t="s">
        <v>34</v>
      </c>
      <c r="D7" s="6" t="s">
        <v>24</v>
      </c>
      <c r="E7" s="6" t="s">
        <v>70</v>
      </c>
      <c r="F7" s="6" t="s">
        <v>26</v>
      </c>
      <c r="G7" s="6" t="s">
        <v>27</v>
      </c>
      <c r="H7" s="6" t="s">
        <v>27</v>
      </c>
      <c r="I7" s="13">
        <f t="shared" si="1"/>
        <v>6.25</v>
      </c>
      <c r="J7" s="13">
        <f t="shared" si="0"/>
        <v>0</v>
      </c>
      <c r="K7" s="6" t="s">
        <v>28</v>
      </c>
      <c r="L7" s="6" t="s">
        <v>29</v>
      </c>
      <c r="M7" s="6">
        <v>1</v>
      </c>
      <c r="N7" s="6">
        <v>1</v>
      </c>
      <c r="O7" s="6"/>
      <c r="P7" s="6"/>
      <c r="Q7" s="6"/>
      <c r="R7" s="6"/>
      <c r="S7" s="6"/>
      <c r="T7" s="6"/>
      <c r="U7" s="13">
        <f t="shared" si="2"/>
        <v>0</v>
      </c>
      <c r="V7" s="7"/>
      <c r="W7" s="7"/>
      <c r="X7" s="8" t="s">
        <v>578</v>
      </c>
      <c r="Y7" s="8">
        <v>0.90139949576971368</v>
      </c>
      <c r="Z7" s="8">
        <v>0.90139949576971368</v>
      </c>
      <c r="AA7" s="8">
        <v>2.3972847461700439</v>
      </c>
      <c r="AB7" s="8">
        <v>7</v>
      </c>
      <c r="AC7" s="8" t="s">
        <v>579</v>
      </c>
      <c r="AD7" s="8" t="s">
        <v>568</v>
      </c>
      <c r="AE7" s="8">
        <v>2</v>
      </c>
      <c r="AF7" s="8">
        <v>1.1564418077468872</v>
      </c>
      <c r="AG7" s="8">
        <v>479200.16851334099</v>
      </c>
      <c r="AH7" s="8">
        <v>229063.99293636755</v>
      </c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</row>
    <row r="8" spans="1:133" x14ac:dyDescent="0.2">
      <c r="A8" s="6">
        <v>330</v>
      </c>
      <c r="B8" s="10" t="s">
        <v>43</v>
      </c>
      <c r="C8" s="6" t="s">
        <v>34</v>
      </c>
      <c r="D8" s="6" t="s">
        <v>24</v>
      </c>
      <c r="E8" s="6" t="s">
        <v>70</v>
      </c>
      <c r="F8" s="6" t="s">
        <v>44</v>
      </c>
      <c r="G8" s="6" t="s">
        <v>27</v>
      </c>
      <c r="H8" s="6" t="s">
        <v>27</v>
      </c>
      <c r="I8" s="13">
        <f t="shared" si="1"/>
        <v>6.25</v>
      </c>
      <c r="J8" s="13">
        <f t="shared" si="0"/>
        <v>0</v>
      </c>
      <c r="K8" s="6" t="s">
        <v>28</v>
      </c>
      <c r="L8" s="6" t="s">
        <v>78</v>
      </c>
      <c r="M8" s="6">
        <v>1</v>
      </c>
      <c r="N8" s="6">
        <v>1</v>
      </c>
      <c r="O8" s="6"/>
      <c r="P8" s="6"/>
      <c r="Q8" s="6"/>
      <c r="R8" s="6"/>
      <c r="S8" s="6"/>
      <c r="T8" s="6"/>
      <c r="U8" s="13">
        <f t="shared" si="2"/>
        <v>0</v>
      </c>
      <c r="V8" s="7"/>
      <c r="W8" s="7"/>
      <c r="X8" s="8" t="s">
        <v>701</v>
      </c>
      <c r="Y8" s="8">
        <v>0.15812036514282235</v>
      </c>
      <c r="Z8" s="8">
        <v>0.15812036514282235</v>
      </c>
      <c r="AA8" s="8">
        <v>4.6287450790405273</v>
      </c>
      <c r="AB8" s="8">
        <v>5</v>
      </c>
      <c r="AC8" s="8" t="s">
        <v>702</v>
      </c>
      <c r="AD8" s="8" t="s">
        <v>568</v>
      </c>
      <c r="AE8" s="8">
        <v>2</v>
      </c>
      <c r="AF8" s="8">
        <v>1.5872478485107422</v>
      </c>
      <c r="AG8" s="8">
        <v>479356.44768633577</v>
      </c>
      <c r="AH8" s="8">
        <v>217726.32618797015</v>
      </c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</row>
    <row r="9" spans="1:133" x14ac:dyDescent="0.2">
      <c r="A9" s="6">
        <v>362</v>
      </c>
      <c r="B9" s="10" t="s">
        <v>43</v>
      </c>
      <c r="C9" s="6" t="s">
        <v>34</v>
      </c>
      <c r="D9" s="6" t="s">
        <v>24</v>
      </c>
      <c r="E9" s="6" t="s">
        <v>70</v>
      </c>
      <c r="F9" s="6" t="s">
        <v>58</v>
      </c>
      <c r="G9" s="6" t="s">
        <v>27</v>
      </c>
      <c r="H9" s="6" t="s">
        <v>27</v>
      </c>
      <c r="I9" s="13">
        <f t="shared" si="1"/>
        <v>6.25</v>
      </c>
      <c r="J9" s="13">
        <f t="shared" si="0"/>
        <v>0</v>
      </c>
      <c r="K9" s="6" t="s">
        <v>28</v>
      </c>
      <c r="L9" s="6" t="s">
        <v>29</v>
      </c>
      <c r="M9" s="6">
        <v>1</v>
      </c>
      <c r="N9" s="6">
        <v>1</v>
      </c>
      <c r="O9" s="6"/>
      <c r="P9" s="6"/>
      <c r="Q9" s="6"/>
      <c r="R9" s="6"/>
      <c r="S9" s="6"/>
      <c r="T9" s="6"/>
      <c r="U9" s="13">
        <f t="shared" si="2"/>
        <v>0</v>
      </c>
      <c r="V9" s="7"/>
      <c r="W9" s="7"/>
      <c r="X9" s="8" t="s">
        <v>758</v>
      </c>
      <c r="Y9" s="8">
        <v>0.47222201585769635</v>
      </c>
      <c r="Z9" s="8">
        <v>0.47222201585769635</v>
      </c>
      <c r="AA9" s="8">
        <v>2.2105851173400879</v>
      </c>
      <c r="AB9" s="8">
        <v>7</v>
      </c>
      <c r="AC9" s="8" t="s">
        <v>759</v>
      </c>
      <c r="AD9" s="8" t="s">
        <v>568</v>
      </c>
      <c r="AE9" s="8">
        <v>2</v>
      </c>
      <c r="AF9" s="8">
        <v>1.3635936975479126</v>
      </c>
      <c r="AG9" s="8">
        <v>481821.68335792923</v>
      </c>
      <c r="AH9" s="8">
        <v>208466.65570676382</v>
      </c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</row>
    <row r="10" spans="1:133" s="1" customFormat="1" x14ac:dyDescent="0.2">
      <c r="A10" s="6">
        <v>388</v>
      </c>
      <c r="B10" s="10" t="s">
        <v>43</v>
      </c>
      <c r="C10" s="6" t="s">
        <v>34</v>
      </c>
      <c r="D10" s="6" t="s">
        <v>24</v>
      </c>
      <c r="E10" s="6" t="s">
        <v>70</v>
      </c>
      <c r="F10" s="6" t="s">
        <v>26</v>
      </c>
      <c r="G10" s="6" t="s">
        <v>27</v>
      </c>
      <c r="H10" s="6" t="s">
        <v>27</v>
      </c>
      <c r="I10" s="13">
        <f t="shared" si="1"/>
        <v>6.25</v>
      </c>
      <c r="J10" s="13">
        <f t="shared" si="0"/>
        <v>0</v>
      </c>
      <c r="K10" s="6" t="s">
        <v>28</v>
      </c>
      <c r="L10" s="6" t="s">
        <v>29</v>
      </c>
      <c r="M10" s="6">
        <v>1</v>
      </c>
      <c r="N10" s="6">
        <v>1</v>
      </c>
      <c r="O10" s="6"/>
      <c r="P10" s="6"/>
      <c r="Q10" s="6"/>
      <c r="R10" s="6"/>
      <c r="S10" s="6"/>
      <c r="T10" s="6"/>
      <c r="U10" s="13">
        <f t="shared" si="2"/>
        <v>0</v>
      </c>
      <c r="V10" s="7"/>
      <c r="W10" s="7"/>
      <c r="X10" s="8" t="s">
        <v>808</v>
      </c>
      <c r="Y10" s="8">
        <v>0.70488850593566954</v>
      </c>
      <c r="Z10" s="8">
        <v>0.70488850593566954</v>
      </c>
      <c r="AA10" s="8">
        <v>2.1906352043151855</v>
      </c>
      <c r="AB10" s="8">
        <v>7</v>
      </c>
      <c r="AC10" s="8" t="s">
        <v>809</v>
      </c>
      <c r="AD10" s="8" t="s">
        <v>799</v>
      </c>
      <c r="AE10" s="8">
        <v>2</v>
      </c>
      <c r="AF10" s="8">
        <v>1.1945031881332397</v>
      </c>
      <c r="AG10" s="8">
        <v>480391.93167527014</v>
      </c>
      <c r="AH10" s="8">
        <v>209802.51235167834</v>
      </c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</row>
    <row r="11" spans="1:133" s="1" customFormat="1" x14ac:dyDescent="0.2">
      <c r="A11" s="6">
        <v>402</v>
      </c>
      <c r="B11" s="10" t="s">
        <v>43</v>
      </c>
      <c r="C11" s="6" t="s">
        <v>34</v>
      </c>
      <c r="D11" s="6" t="s">
        <v>24</v>
      </c>
      <c r="E11" s="6" t="s">
        <v>70</v>
      </c>
      <c r="F11" s="6" t="s">
        <v>58</v>
      </c>
      <c r="G11" s="6" t="s">
        <v>27</v>
      </c>
      <c r="H11" s="6" t="s">
        <v>27</v>
      </c>
      <c r="I11" s="13">
        <f t="shared" si="1"/>
        <v>6.25</v>
      </c>
      <c r="J11" s="13">
        <f t="shared" si="0"/>
        <v>0</v>
      </c>
      <c r="K11" s="6" t="s">
        <v>28</v>
      </c>
      <c r="L11" s="6" t="s">
        <v>29</v>
      </c>
      <c r="M11" s="6">
        <v>1</v>
      </c>
      <c r="N11" s="6">
        <v>1</v>
      </c>
      <c r="O11" s="6"/>
      <c r="P11" s="6"/>
      <c r="Q11" s="6"/>
      <c r="R11" s="6"/>
      <c r="S11" s="6"/>
      <c r="T11" s="6"/>
      <c r="U11" s="13">
        <f t="shared" si="2"/>
        <v>0</v>
      </c>
      <c r="V11" s="7"/>
      <c r="W11" s="7"/>
      <c r="X11" s="8" t="s">
        <v>832</v>
      </c>
      <c r="Y11" s="8">
        <v>0.53873426437377914</v>
      </c>
      <c r="Z11" s="8">
        <v>0.53873426437377914</v>
      </c>
      <c r="AA11" s="8">
        <v>2.4785091876983643</v>
      </c>
      <c r="AB11" s="8">
        <v>6</v>
      </c>
      <c r="AC11" s="8" t="s">
        <v>833</v>
      </c>
      <c r="AD11" s="8" t="s">
        <v>799</v>
      </c>
      <c r="AE11" s="8">
        <v>2</v>
      </c>
      <c r="AF11" s="8">
        <v>1.6813009977340698</v>
      </c>
      <c r="AG11" s="8">
        <v>476519.84816769883</v>
      </c>
      <c r="AH11" s="8">
        <v>212816.85903375832</v>
      </c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</row>
    <row r="12" spans="1:133" x14ac:dyDescent="0.2">
      <c r="A12" s="6">
        <v>25</v>
      </c>
      <c r="B12" s="10" t="s">
        <v>100</v>
      </c>
      <c r="C12" s="6" t="s">
        <v>34</v>
      </c>
      <c r="D12" s="6" t="s">
        <v>24</v>
      </c>
      <c r="E12" s="6" t="s">
        <v>70</v>
      </c>
      <c r="F12" s="6" t="s">
        <v>58</v>
      </c>
      <c r="G12" s="6" t="s">
        <v>49</v>
      </c>
      <c r="H12" s="6" t="s">
        <v>49</v>
      </c>
      <c r="I12" s="13">
        <f t="shared" si="1"/>
        <v>2.25</v>
      </c>
      <c r="J12" s="13">
        <f t="shared" si="0"/>
        <v>0</v>
      </c>
      <c r="K12" s="6" t="s">
        <v>28</v>
      </c>
      <c r="L12" s="6" t="s">
        <v>34</v>
      </c>
      <c r="M12" s="6">
        <v>1</v>
      </c>
      <c r="N12" s="6">
        <v>0</v>
      </c>
      <c r="O12" s="6"/>
      <c r="P12" s="6"/>
      <c r="Q12" s="6"/>
      <c r="R12" s="6"/>
      <c r="S12" s="6"/>
      <c r="T12" s="6"/>
      <c r="U12" s="13">
        <f t="shared" si="2"/>
        <v>0</v>
      </c>
      <c r="V12" s="7"/>
      <c r="W12" s="7"/>
      <c r="X12" s="8" t="s">
        <v>103</v>
      </c>
      <c r="Y12" s="8">
        <v>0.65322403907775917</v>
      </c>
      <c r="Z12" s="8">
        <v>0.65322403907775917</v>
      </c>
      <c r="AA12" s="8">
        <v>2.5922501087188721</v>
      </c>
      <c r="AB12" s="8">
        <v>6</v>
      </c>
      <c r="AC12" s="8" t="s">
        <v>104</v>
      </c>
      <c r="AD12" s="8" t="s">
        <v>32</v>
      </c>
      <c r="AE12" s="8">
        <v>2</v>
      </c>
      <c r="AF12" s="8">
        <v>1.8010673522949219</v>
      </c>
      <c r="AG12" s="8">
        <v>467311.37810608663</v>
      </c>
      <c r="AH12" s="8">
        <v>227035.18821000811</v>
      </c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</row>
    <row r="13" spans="1:133" x14ac:dyDescent="0.2">
      <c r="A13" s="6">
        <v>205</v>
      </c>
      <c r="B13" s="10" t="s">
        <v>22</v>
      </c>
      <c r="C13" s="6" t="s">
        <v>34</v>
      </c>
      <c r="D13" s="6" t="s">
        <v>24</v>
      </c>
      <c r="E13" s="6" t="s">
        <v>70</v>
      </c>
      <c r="F13" s="6" t="s">
        <v>44</v>
      </c>
      <c r="G13" s="6" t="s">
        <v>27</v>
      </c>
      <c r="H13" s="6" t="s">
        <v>27</v>
      </c>
      <c r="I13" s="13">
        <f t="shared" si="1"/>
        <v>6.25</v>
      </c>
      <c r="J13" s="13">
        <f t="shared" si="0"/>
        <v>0</v>
      </c>
      <c r="K13" s="6" t="s">
        <v>28</v>
      </c>
      <c r="L13" s="6" t="s">
        <v>39</v>
      </c>
      <c r="M13" s="6">
        <v>1</v>
      </c>
      <c r="N13" s="6">
        <v>0</v>
      </c>
      <c r="O13" s="6"/>
      <c r="P13" s="6"/>
      <c r="Q13" s="6"/>
      <c r="R13" s="6"/>
      <c r="S13" s="6"/>
      <c r="T13" s="6"/>
      <c r="U13" s="13">
        <f t="shared" si="2"/>
        <v>0</v>
      </c>
      <c r="V13" s="7"/>
      <c r="W13" s="7"/>
      <c r="X13" s="8" t="s">
        <v>482</v>
      </c>
      <c r="Y13" s="8">
        <v>0.38335690498352049</v>
      </c>
      <c r="Z13" s="8">
        <v>0.38335690498352049</v>
      </c>
      <c r="AA13" s="8">
        <v>3.6670129299163818</v>
      </c>
      <c r="AB13" s="8">
        <v>7</v>
      </c>
      <c r="AC13" s="8" t="s">
        <v>481</v>
      </c>
      <c r="AD13" s="8" t="s">
        <v>254</v>
      </c>
      <c r="AE13" s="8">
        <v>2</v>
      </c>
      <c r="AF13" s="8">
        <v>1.3186147212982178</v>
      </c>
      <c r="AG13" s="8">
        <v>490987.81326148921</v>
      </c>
      <c r="AH13" s="8">
        <v>219011.34002506273</v>
      </c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</row>
    <row r="14" spans="1:133" s="1" customFormat="1" x14ac:dyDescent="0.2">
      <c r="A14" s="6">
        <v>396</v>
      </c>
      <c r="B14" s="10" t="s">
        <v>822</v>
      </c>
      <c r="C14" s="6" t="s">
        <v>34</v>
      </c>
      <c r="D14" s="6" t="s">
        <v>24</v>
      </c>
      <c r="E14" s="6" t="s">
        <v>70</v>
      </c>
      <c r="F14" s="6" t="s">
        <v>40</v>
      </c>
      <c r="G14" s="6" t="s">
        <v>36</v>
      </c>
      <c r="H14" s="6" t="s">
        <v>277</v>
      </c>
      <c r="I14" s="13">
        <f t="shared" si="1"/>
        <v>8</v>
      </c>
      <c r="J14" s="13">
        <f t="shared" si="0"/>
        <v>0</v>
      </c>
      <c r="K14" s="6" t="s">
        <v>28</v>
      </c>
      <c r="L14" s="6" t="s">
        <v>39</v>
      </c>
      <c r="M14" s="6">
        <v>2</v>
      </c>
      <c r="N14" s="6">
        <v>0</v>
      </c>
      <c r="O14" s="6"/>
      <c r="P14" s="6"/>
      <c r="Q14" s="6"/>
      <c r="R14" s="6"/>
      <c r="S14" s="6"/>
      <c r="T14" s="6"/>
      <c r="U14" s="13">
        <f t="shared" si="2"/>
        <v>0</v>
      </c>
      <c r="V14" s="7"/>
      <c r="W14" s="7"/>
      <c r="X14" s="8" t="s">
        <v>823</v>
      </c>
      <c r="Y14" s="8">
        <v>0.6949088621139522</v>
      </c>
      <c r="Z14" s="8">
        <v>0.6949088621139522</v>
      </c>
      <c r="AA14" s="8">
        <v>4.5313215255737305</v>
      </c>
      <c r="AB14" s="8">
        <v>5</v>
      </c>
      <c r="AC14" s="8" t="s">
        <v>93</v>
      </c>
      <c r="AD14" s="8" t="s">
        <v>799</v>
      </c>
      <c r="AE14" s="8">
        <v>2</v>
      </c>
      <c r="AF14" s="8">
        <v>4.1313238143920898</v>
      </c>
      <c r="AG14" s="8">
        <v>479419.44426885038</v>
      </c>
      <c r="AH14" s="8">
        <v>212196.43119803484</v>
      </c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</row>
    <row r="15" spans="1:133" x14ac:dyDescent="0.2">
      <c r="A15" s="4">
        <v>2</v>
      </c>
      <c r="B15" s="12" t="s">
        <v>33</v>
      </c>
      <c r="C15" s="4" t="s">
        <v>34</v>
      </c>
      <c r="D15" s="4" t="s">
        <v>35</v>
      </c>
      <c r="E15" s="4" t="s">
        <v>25</v>
      </c>
      <c r="F15" s="4" t="s">
        <v>26</v>
      </c>
      <c r="G15" s="4" t="s">
        <v>36</v>
      </c>
      <c r="H15" s="4" t="s">
        <v>37</v>
      </c>
      <c r="I15" s="13"/>
      <c r="J15" s="13">
        <f t="shared" si="0"/>
        <v>1</v>
      </c>
      <c r="K15" s="4" t="s">
        <v>38</v>
      </c>
      <c r="L15" s="4" t="s">
        <v>39</v>
      </c>
      <c r="M15" s="4">
        <v>1</v>
      </c>
      <c r="N15" s="4">
        <f>IF(L15="Excellent",0,1)</f>
        <v>0</v>
      </c>
      <c r="O15" s="12" t="s">
        <v>33</v>
      </c>
      <c r="P15" s="4" t="s">
        <v>34</v>
      </c>
      <c r="Q15" s="4" t="s">
        <v>25</v>
      </c>
      <c r="R15" s="4" t="s">
        <v>40</v>
      </c>
      <c r="S15" s="4" t="s">
        <v>36</v>
      </c>
      <c r="T15" s="4" t="s">
        <v>37</v>
      </c>
      <c r="U15" s="13"/>
      <c r="V15" s="5"/>
      <c r="W15" s="5"/>
      <c r="X15" t="s">
        <v>41</v>
      </c>
      <c r="Y15">
        <v>0.17212973237037657</v>
      </c>
      <c r="Z15">
        <v>0.17212973237037657</v>
      </c>
      <c r="AA15">
        <v>1.90455162525177</v>
      </c>
      <c r="AB15">
        <v>8</v>
      </c>
      <c r="AC15" t="s">
        <v>42</v>
      </c>
      <c r="AD15" t="s">
        <v>32</v>
      </c>
      <c r="AE15">
        <v>2</v>
      </c>
      <c r="AF15">
        <v>1.3262035846710205</v>
      </c>
      <c r="AG15">
        <v>476583.690991932</v>
      </c>
      <c r="AH15">
        <v>226854.66263215989</v>
      </c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</row>
    <row r="16" spans="1:133" x14ac:dyDescent="0.2">
      <c r="A16" s="6">
        <v>6</v>
      </c>
      <c r="B16" s="12" t="s">
        <v>33</v>
      </c>
      <c r="C16" s="6" t="s">
        <v>34</v>
      </c>
      <c r="D16" s="6" t="s">
        <v>35</v>
      </c>
      <c r="E16" s="6" t="s">
        <v>25</v>
      </c>
      <c r="F16" s="6" t="s">
        <v>26</v>
      </c>
      <c r="G16" s="6" t="s">
        <v>49</v>
      </c>
      <c r="H16" s="6" t="s">
        <v>37</v>
      </c>
      <c r="I16" s="13"/>
      <c r="J16" s="13">
        <f t="shared" si="0"/>
        <v>1</v>
      </c>
      <c r="K16" s="6" t="s">
        <v>38</v>
      </c>
      <c r="L16" s="6" t="s">
        <v>34</v>
      </c>
      <c r="M16" s="6">
        <v>1</v>
      </c>
      <c r="N16" s="6">
        <v>0</v>
      </c>
      <c r="O16" s="12" t="s">
        <v>33</v>
      </c>
      <c r="P16" s="6" t="s">
        <v>34</v>
      </c>
      <c r="Q16" s="6" t="s">
        <v>25</v>
      </c>
      <c r="R16" s="6" t="s">
        <v>40</v>
      </c>
      <c r="S16" s="6" t="s">
        <v>49</v>
      </c>
      <c r="T16" s="6" t="s">
        <v>37</v>
      </c>
      <c r="U16" s="13"/>
      <c r="V16" s="7"/>
      <c r="W16" s="7"/>
      <c r="X16" s="8" t="s">
        <v>56</v>
      </c>
      <c r="Y16" s="8">
        <v>0.3539523582615921</v>
      </c>
      <c r="Z16" s="8">
        <v>0.3539523582615921</v>
      </c>
      <c r="AA16" s="8">
        <v>1.9699966907501221</v>
      </c>
      <c r="AB16" s="8">
        <v>7</v>
      </c>
      <c r="AC16" s="8" t="s">
        <v>57</v>
      </c>
      <c r="AD16" s="8" t="s">
        <v>32</v>
      </c>
      <c r="AE16" s="8">
        <v>2</v>
      </c>
      <c r="AF16" s="8">
        <v>1.1599684953689575</v>
      </c>
      <c r="AG16" s="8">
        <v>471264.30888176779</v>
      </c>
      <c r="AH16" s="8">
        <v>229471.33640503479</v>
      </c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</row>
    <row r="17" spans="1:133" x14ac:dyDescent="0.2">
      <c r="A17" s="6">
        <v>15</v>
      </c>
      <c r="B17" s="12" t="s">
        <v>33</v>
      </c>
      <c r="C17" s="6" t="s">
        <v>34</v>
      </c>
      <c r="D17" s="6" t="s">
        <v>35</v>
      </c>
      <c r="E17" s="6" t="s">
        <v>25</v>
      </c>
      <c r="F17" s="6" t="s">
        <v>26</v>
      </c>
      <c r="G17" s="6" t="s">
        <v>36</v>
      </c>
      <c r="H17" s="6" t="s">
        <v>37</v>
      </c>
      <c r="I17" s="13"/>
      <c r="J17" s="13">
        <f t="shared" si="0"/>
        <v>1</v>
      </c>
      <c r="K17" s="6" t="s">
        <v>28</v>
      </c>
      <c r="L17" s="6" t="s">
        <v>29</v>
      </c>
      <c r="M17" s="6">
        <v>1</v>
      </c>
      <c r="N17" s="6">
        <v>1</v>
      </c>
      <c r="O17" s="12" t="s">
        <v>33</v>
      </c>
      <c r="P17" s="6" t="s">
        <v>34</v>
      </c>
      <c r="Q17" s="6" t="s">
        <v>25</v>
      </c>
      <c r="R17" s="6" t="s">
        <v>44</v>
      </c>
      <c r="S17" s="6" t="s">
        <v>36</v>
      </c>
      <c r="T17" s="6" t="s">
        <v>37</v>
      </c>
      <c r="U17" s="13"/>
      <c r="V17" s="7"/>
      <c r="W17" s="7"/>
      <c r="X17" s="8" t="s">
        <v>81</v>
      </c>
      <c r="Y17" s="8">
        <v>0.24790146946907041</v>
      </c>
      <c r="Z17" s="8">
        <v>0.24790146946907041</v>
      </c>
      <c r="AA17" s="8">
        <v>2.7117855548858643</v>
      </c>
      <c r="AB17" s="8">
        <v>7</v>
      </c>
      <c r="AC17" s="8" t="s">
        <v>82</v>
      </c>
      <c r="AD17" s="8" t="s">
        <v>32</v>
      </c>
      <c r="AE17" s="8">
        <v>2</v>
      </c>
      <c r="AF17" s="8">
        <v>1.2375714778900146</v>
      </c>
      <c r="AG17" s="8">
        <v>471226.65091300692</v>
      </c>
      <c r="AH17" s="8">
        <v>226832.30847609765</v>
      </c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</row>
    <row r="18" spans="1:133" x14ac:dyDescent="0.2">
      <c r="A18" s="6">
        <v>73</v>
      </c>
      <c r="B18" s="12" t="s">
        <v>33</v>
      </c>
      <c r="C18" s="6" t="s">
        <v>34</v>
      </c>
      <c r="D18" s="6" t="s">
        <v>24</v>
      </c>
      <c r="E18" s="6" t="s">
        <v>25</v>
      </c>
      <c r="F18" s="6" t="s">
        <v>40</v>
      </c>
      <c r="G18" s="6" t="s">
        <v>27</v>
      </c>
      <c r="H18" s="6" t="s">
        <v>37</v>
      </c>
      <c r="I18" s="13"/>
      <c r="J18" s="13">
        <f t="shared" si="0"/>
        <v>1</v>
      </c>
      <c r="K18" s="6" t="s">
        <v>38</v>
      </c>
      <c r="L18" s="6" t="s">
        <v>34</v>
      </c>
      <c r="M18" s="6">
        <v>1</v>
      </c>
      <c r="N18" s="6">
        <v>0</v>
      </c>
      <c r="O18" s="6"/>
      <c r="P18" s="6"/>
      <c r="Q18" s="6"/>
      <c r="R18" s="6"/>
      <c r="S18" s="6"/>
      <c r="T18" s="6"/>
      <c r="U18" s="13"/>
      <c r="V18" s="7"/>
      <c r="W18" s="7"/>
      <c r="X18" s="8" t="s">
        <v>204</v>
      </c>
      <c r="Y18" s="8">
        <v>0.24314347028732294</v>
      </c>
      <c r="Z18" s="8">
        <v>0.24314347028732294</v>
      </c>
      <c r="AA18" s="8">
        <v>8.8541574478149414</v>
      </c>
      <c r="AB18" s="8">
        <v>5</v>
      </c>
      <c r="AC18" s="8" t="s">
        <v>205</v>
      </c>
      <c r="AD18" s="8" t="s">
        <v>32</v>
      </c>
      <c r="AE18" s="8">
        <v>2</v>
      </c>
      <c r="AF18" s="8">
        <v>1.5857089757919312</v>
      </c>
      <c r="AG18" s="8">
        <v>477745.78205039748</v>
      </c>
      <c r="AH18" s="8">
        <v>233493.96286427628</v>
      </c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</row>
    <row r="19" spans="1:133" x14ac:dyDescent="0.2">
      <c r="A19" s="6">
        <v>138</v>
      </c>
      <c r="B19" s="12" t="s">
        <v>33</v>
      </c>
      <c r="C19" s="6" t="s">
        <v>34</v>
      </c>
      <c r="D19" s="6" t="s">
        <v>35</v>
      </c>
      <c r="E19" s="6" t="s">
        <v>25</v>
      </c>
      <c r="F19" s="6" t="s">
        <v>26</v>
      </c>
      <c r="G19" s="6" t="s">
        <v>27</v>
      </c>
      <c r="H19" s="6" t="s">
        <v>37</v>
      </c>
      <c r="I19" s="13"/>
      <c r="J19" s="13">
        <f t="shared" si="0"/>
        <v>1</v>
      </c>
      <c r="K19" s="6" t="s">
        <v>38</v>
      </c>
      <c r="L19" s="6" t="s">
        <v>34</v>
      </c>
      <c r="M19" s="6">
        <v>1</v>
      </c>
      <c r="N19" s="6">
        <v>0</v>
      </c>
      <c r="O19" s="12" t="s">
        <v>33</v>
      </c>
      <c r="P19" s="6" t="s">
        <v>34</v>
      </c>
      <c r="Q19" s="6" t="s">
        <v>25</v>
      </c>
      <c r="R19" s="6" t="s">
        <v>44</v>
      </c>
      <c r="S19" s="6" t="s">
        <v>36</v>
      </c>
      <c r="T19" s="6" t="s">
        <v>37</v>
      </c>
      <c r="U19" s="13"/>
      <c r="V19" s="7"/>
      <c r="W19" s="7"/>
      <c r="X19" s="8" t="s">
        <v>347</v>
      </c>
      <c r="Y19" s="8">
        <v>0.54002474784851073</v>
      </c>
      <c r="Z19" s="8">
        <v>0.54002474784851073</v>
      </c>
      <c r="AA19" s="8">
        <v>6.2041096687316895</v>
      </c>
      <c r="AB19" s="8">
        <v>5</v>
      </c>
      <c r="AC19" s="8" t="s">
        <v>348</v>
      </c>
      <c r="AD19" s="8" t="s">
        <v>254</v>
      </c>
      <c r="AE19" s="8">
        <v>2</v>
      </c>
      <c r="AF19" s="8">
        <v>3.5372097492218018</v>
      </c>
      <c r="AG19" s="8">
        <v>475158.03205896943</v>
      </c>
      <c r="AH19" s="8">
        <v>232301.30364152667</v>
      </c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</row>
    <row r="20" spans="1:133" x14ac:dyDescent="0.2">
      <c r="A20" s="6">
        <v>157</v>
      </c>
      <c r="B20" s="12" t="s">
        <v>33</v>
      </c>
      <c r="C20" s="6" t="s">
        <v>34</v>
      </c>
      <c r="D20" s="6" t="s">
        <v>35</v>
      </c>
      <c r="E20" s="6" t="s">
        <v>25</v>
      </c>
      <c r="F20" s="6" t="s">
        <v>26</v>
      </c>
      <c r="G20" s="6" t="s">
        <v>36</v>
      </c>
      <c r="H20" s="6" t="s">
        <v>37</v>
      </c>
      <c r="I20" s="13"/>
      <c r="J20" s="13">
        <f t="shared" si="0"/>
        <v>1</v>
      </c>
      <c r="K20" s="6" t="s">
        <v>38</v>
      </c>
      <c r="L20" s="6" t="s">
        <v>34</v>
      </c>
      <c r="M20" s="6">
        <v>1</v>
      </c>
      <c r="N20" s="6">
        <v>0</v>
      </c>
      <c r="O20" s="12" t="s">
        <v>33</v>
      </c>
      <c r="P20" s="6" t="s">
        <v>34</v>
      </c>
      <c r="Q20" s="6" t="s">
        <v>25</v>
      </c>
      <c r="R20" s="6" t="s">
        <v>44</v>
      </c>
      <c r="S20" s="6" t="s">
        <v>36</v>
      </c>
      <c r="T20" s="6" t="s">
        <v>37</v>
      </c>
      <c r="U20" s="13"/>
      <c r="V20" s="7"/>
      <c r="W20" s="7"/>
      <c r="X20" s="8" t="s">
        <v>383</v>
      </c>
      <c r="Y20" s="8">
        <v>0.22701780438423153</v>
      </c>
      <c r="Z20" s="8">
        <v>0.22701780438423153</v>
      </c>
      <c r="AA20" s="8">
        <v>1.693702220916748</v>
      </c>
      <c r="AB20" s="8">
        <v>9</v>
      </c>
      <c r="AC20" s="8" t="s">
        <v>384</v>
      </c>
      <c r="AD20" s="8" t="s">
        <v>254</v>
      </c>
      <c r="AE20" s="8">
        <v>2</v>
      </c>
      <c r="AF20" s="8">
        <v>1.0386782884597778</v>
      </c>
      <c r="AG20" s="8">
        <v>477579.8824723147</v>
      </c>
      <c r="AH20" s="8">
        <v>236212.99517888477</v>
      </c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</row>
    <row r="21" spans="1:133" x14ac:dyDescent="0.2">
      <c r="A21" s="6">
        <v>160</v>
      </c>
      <c r="B21" s="12" t="s">
        <v>33</v>
      </c>
      <c r="C21" s="6" t="s">
        <v>34</v>
      </c>
      <c r="D21" s="6" t="s">
        <v>35</v>
      </c>
      <c r="E21" s="6" t="s">
        <v>25</v>
      </c>
      <c r="F21" s="6" t="s">
        <v>26</v>
      </c>
      <c r="G21" s="6" t="s">
        <v>36</v>
      </c>
      <c r="H21" s="6" t="s">
        <v>37</v>
      </c>
      <c r="I21" s="13"/>
      <c r="J21" s="13">
        <f t="shared" si="0"/>
        <v>1</v>
      </c>
      <c r="K21" s="6" t="s">
        <v>38</v>
      </c>
      <c r="L21" s="6" t="s">
        <v>34</v>
      </c>
      <c r="M21" s="6">
        <v>1</v>
      </c>
      <c r="N21" s="6">
        <v>0</v>
      </c>
      <c r="O21" s="12" t="s">
        <v>33</v>
      </c>
      <c r="P21" s="6" t="s">
        <v>34</v>
      </c>
      <c r="Q21" s="6" t="s">
        <v>25</v>
      </c>
      <c r="R21" s="6" t="s">
        <v>44</v>
      </c>
      <c r="S21" s="6" t="s">
        <v>36</v>
      </c>
      <c r="T21" s="6" t="s">
        <v>37</v>
      </c>
      <c r="U21" s="13"/>
      <c r="V21" s="7"/>
      <c r="W21" s="7"/>
      <c r="X21" s="8" t="s">
        <v>389</v>
      </c>
      <c r="Y21" s="8">
        <v>0.25658886313438412</v>
      </c>
      <c r="Z21" s="8">
        <v>0.25658886313438412</v>
      </c>
      <c r="AA21" s="8">
        <v>1.7767249345779419</v>
      </c>
      <c r="AB21" s="8">
        <v>8</v>
      </c>
      <c r="AC21" s="8" t="s">
        <v>390</v>
      </c>
      <c r="AD21" s="8" t="s">
        <v>254</v>
      </c>
      <c r="AE21" s="8">
        <v>2</v>
      </c>
      <c r="AF21" s="8">
        <v>0.98079818487167358</v>
      </c>
      <c r="AG21" s="8">
        <v>475512.93410841905</v>
      </c>
      <c r="AH21" s="8">
        <v>237379.46369096971</v>
      </c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</row>
    <row r="22" spans="1:133" x14ac:dyDescent="0.2">
      <c r="A22" s="6">
        <v>162</v>
      </c>
      <c r="B22" s="12" t="s">
        <v>33</v>
      </c>
      <c r="C22" s="6" t="s">
        <v>34</v>
      </c>
      <c r="D22" s="6" t="s">
        <v>35</v>
      </c>
      <c r="E22" s="6" t="s">
        <v>25</v>
      </c>
      <c r="F22" s="6" t="s">
        <v>58</v>
      </c>
      <c r="G22" s="6" t="s">
        <v>36</v>
      </c>
      <c r="H22" s="6" t="s">
        <v>37</v>
      </c>
      <c r="I22" s="13"/>
      <c r="J22" s="13">
        <f t="shared" si="0"/>
        <v>1</v>
      </c>
      <c r="K22" s="6" t="s">
        <v>38</v>
      </c>
      <c r="L22" s="6" t="s">
        <v>34</v>
      </c>
      <c r="M22" s="6">
        <v>1</v>
      </c>
      <c r="N22" s="6">
        <v>0</v>
      </c>
      <c r="O22" s="12" t="s">
        <v>33</v>
      </c>
      <c r="P22" s="6" t="s">
        <v>34</v>
      </c>
      <c r="Q22" s="6" t="s">
        <v>25</v>
      </c>
      <c r="R22" s="6" t="s">
        <v>40</v>
      </c>
      <c r="S22" s="6" t="s">
        <v>36</v>
      </c>
      <c r="T22" s="6" t="s">
        <v>37</v>
      </c>
      <c r="U22" s="13"/>
      <c r="V22" s="7"/>
      <c r="W22" s="7"/>
      <c r="X22" s="8" t="s">
        <v>393</v>
      </c>
      <c r="Y22" s="8">
        <v>0.3666519069671631</v>
      </c>
      <c r="Z22" s="8">
        <v>0.3666519069671631</v>
      </c>
      <c r="AA22" s="8">
        <v>1.785298228263855</v>
      </c>
      <c r="AB22" s="8">
        <v>9</v>
      </c>
      <c r="AC22" s="8" t="s">
        <v>394</v>
      </c>
      <c r="AD22" s="8" t="s">
        <v>254</v>
      </c>
      <c r="AE22" s="8">
        <v>2</v>
      </c>
      <c r="AF22" s="8">
        <v>0.96848845481872559</v>
      </c>
      <c r="AG22" s="8">
        <v>480351.37507762614</v>
      </c>
      <c r="AH22" s="8">
        <v>237205.28288343945</v>
      </c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</row>
    <row r="23" spans="1:133" x14ac:dyDescent="0.2">
      <c r="A23" s="6">
        <v>174</v>
      </c>
      <c r="B23" s="12" t="s">
        <v>33</v>
      </c>
      <c r="C23" s="6" t="s">
        <v>34</v>
      </c>
      <c r="D23" s="6" t="s">
        <v>35</v>
      </c>
      <c r="E23" s="6" t="s">
        <v>25</v>
      </c>
      <c r="F23" s="6" t="s">
        <v>26</v>
      </c>
      <c r="G23" s="6" t="s">
        <v>27</v>
      </c>
      <c r="H23" s="6" t="s">
        <v>37</v>
      </c>
      <c r="I23" s="13"/>
      <c r="J23" s="13">
        <f t="shared" si="0"/>
        <v>1</v>
      </c>
      <c r="K23" s="6" t="s">
        <v>38</v>
      </c>
      <c r="L23" s="6" t="s">
        <v>34</v>
      </c>
      <c r="M23" s="6">
        <v>1</v>
      </c>
      <c r="N23" s="6">
        <v>0</v>
      </c>
      <c r="O23" s="12" t="s">
        <v>33</v>
      </c>
      <c r="P23" s="6" t="s">
        <v>34</v>
      </c>
      <c r="Q23" s="6" t="s">
        <v>25</v>
      </c>
      <c r="R23" s="6" t="s">
        <v>44</v>
      </c>
      <c r="S23" s="6" t="s">
        <v>36</v>
      </c>
      <c r="T23" s="6" t="s">
        <v>37</v>
      </c>
      <c r="U23" s="13"/>
      <c r="V23" s="7"/>
      <c r="W23" s="7"/>
      <c r="X23" s="8" t="s">
        <v>420</v>
      </c>
      <c r="Y23" s="8">
        <v>0.34032215118408177</v>
      </c>
      <c r="Z23" s="8">
        <v>0.34032215118408177</v>
      </c>
      <c r="AA23" s="8">
        <v>2.8340270519256592</v>
      </c>
      <c r="AB23" s="8">
        <v>6</v>
      </c>
      <c r="AC23" s="8" t="s">
        <v>421</v>
      </c>
      <c r="AD23" s="8" t="s">
        <v>254</v>
      </c>
      <c r="AE23" s="8">
        <v>2</v>
      </c>
      <c r="AF23" s="8">
        <v>1.3177759647369385</v>
      </c>
      <c r="AG23" s="8">
        <v>483954.66534891265</v>
      </c>
      <c r="AH23" s="8">
        <v>230915.78082417083</v>
      </c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</row>
    <row r="24" spans="1:133" x14ac:dyDescent="0.2">
      <c r="A24" s="6">
        <v>182</v>
      </c>
      <c r="B24" s="12" t="s">
        <v>33</v>
      </c>
      <c r="C24" s="6" t="s">
        <v>34</v>
      </c>
      <c r="D24" s="6" t="s">
        <v>35</v>
      </c>
      <c r="E24" s="6" t="s">
        <v>25</v>
      </c>
      <c r="F24" s="6" t="s">
        <v>44</v>
      </c>
      <c r="G24" s="6" t="s">
        <v>27</v>
      </c>
      <c r="H24" s="6" t="s">
        <v>37</v>
      </c>
      <c r="I24" s="13"/>
      <c r="J24" s="13">
        <f t="shared" si="0"/>
        <v>1</v>
      </c>
      <c r="K24" s="6" t="s">
        <v>38</v>
      </c>
      <c r="L24" s="6" t="s">
        <v>34</v>
      </c>
      <c r="M24" s="6">
        <v>1</v>
      </c>
      <c r="N24" s="6">
        <v>0</v>
      </c>
      <c r="O24" s="12" t="s">
        <v>33</v>
      </c>
      <c r="P24" s="6" t="s">
        <v>34</v>
      </c>
      <c r="Q24" s="6" t="s">
        <v>25</v>
      </c>
      <c r="R24" s="6" t="s">
        <v>58</v>
      </c>
      <c r="S24" s="6" t="s">
        <v>265</v>
      </c>
      <c r="T24" s="6" t="s">
        <v>37</v>
      </c>
      <c r="U24" s="13"/>
      <c r="V24" s="7"/>
      <c r="W24" s="7"/>
      <c r="X24" s="8" t="s">
        <v>435</v>
      </c>
      <c r="Y24" s="8">
        <v>0.32280144214630146</v>
      </c>
      <c r="Z24" s="8">
        <v>0.32280144214630146</v>
      </c>
      <c r="AA24" s="8">
        <v>1.9278206825256348</v>
      </c>
      <c r="AB24" s="8">
        <v>8</v>
      </c>
      <c r="AC24" s="8" t="s">
        <v>436</v>
      </c>
      <c r="AD24" s="8" t="s">
        <v>254</v>
      </c>
      <c r="AE24" s="8">
        <v>2</v>
      </c>
      <c r="AF24" s="8">
        <v>1.0147267580032349</v>
      </c>
      <c r="AG24" s="8">
        <v>490517.51846343215</v>
      </c>
      <c r="AH24" s="8">
        <v>234785.5350343961</v>
      </c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</row>
    <row r="25" spans="1:133" x14ac:dyDescent="0.2">
      <c r="A25" s="6">
        <v>190</v>
      </c>
      <c r="B25" s="12" t="s">
        <v>33</v>
      </c>
      <c r="C25" s="6" t="s">
        <v>34</v>
      </c>
      <c r="D25" s="6" t="s">
        <v>35</v>
      </c>
      <c r="E25" s="6" t="s">
        <v>25</v>
      </c>
      <c r="F25" s="6" t="s">
        <v>40</v>
      </c>
      <c r="G25" s="6" t="s">
        <v>36</v>
      </c>
      <c r="H25" s="6" t="s">
        <v>37</v>
      </c>
      <c r="I25" s="13"/>
      <c r="J25" s="13">
        <f t="shared" si="0"/>
        <v>1</v>
      </c>
      <c r="K25" s="6" t="s">
        <v>38</v>
      </c>
      <c r="L25" s="6" t="s">
        <v>34</v>
      </c>
      <c r="M25" s="6">
        <v>1</v>
      </c>
      <c r="N25" s="6">
        <v>0</v>
      </c>
      <c r="O25" s="12" t="s">
        <v>33</v>
      </c>
      <c r="P25" s="6" t="s">
        <v>34</v>
      </c>
      <c r="Q25" s="6" t="s">
        <v>25</v>
      </c>
      <c r="R25" s="6" t="s">
        <v>58</v>
      </c>
      <c r="S25" s="6" t="s">
        <v>36</v>
      </c>
      <c r="T25" s="6" t="s">
        <v>37</v>
      </c>
      <c r="U25" s="13"/>
      <c r="V25" s="7"/>
      <c r="W25" s="7"/>
      <c r="X25" s="8" t="s">
        <v>450</v>
      </c>
      <c r="Y25" s="8">
        <v>0.34837580204010016</v>
      </c>
      <c r="Z25" s="8">
        <v>0.34837580204010016</v>
      </c>
      <c r="AA25" s="8">
        <v>2.356332540512085</v>
      </c>
      <c r="AB25" s="8">
        <v>8</v>
      </c>
      <c r="AC25" s="8" t="s">
        <v>451</v>
      </c>
      <c r="AD25" s="8" t="s">
        <v>254</v>
      </c>
      <c r="AE25" s="8">
        <v>2</v>
      </c>
      <c r="AF25" s="8">
        <v>1.300152063369751</v>
      </c>
      <c r="AG25" s="8">
        <v>490975.44451741816</v>
      </c>
      <c r="AH25" s="8">
        <v>228102.8527519271</v>
      </c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</row>
    <row r="26" spans="1:133" x14ac:dyDescent="0.2">
      <c r="A26" s="6">
        <v>216</v>
      </c>
      <c r="B26" s="12" t="s">
        <v>33</v>
      </c>
      <c r="C26" s="6" t="s">
        <v>34</v>
      </c>
      <c r="D26" s="6" t="s">
        <v>35</v>
      </c>
      <c r="E26" s="6" t="s">
        <v>25</v>
      </c>
      <c r="F26" s="6" t="s">
        <v>58</v>
      </c>
      <c r="G26" s="6" t="s">
        <v>36</v>
      </c>
      <c r="H26" s="6" t="s">
        <v>37</v>
      </c>
      <c r="I26" s="13"/>
      <c r="J26" s="13">
        <f t="shared" si="0"/>
        <v>1</v>
      </c>
      <c r="K26" s="6" t="s">
        <v>38</v>
      </c>
      <c r="L26" s="6" t="s">
        <v>34</v>
      </c>
      <c r="M26" s="6">
        <v>1</v>
      </c>
      <c r="N26" s="6">
        <v>0</v>
      </c>
      <c r="O26" s="12" t="s">
        <v>33</v>
      </c>
      <c r="P26" s="6" t="s">
        <v>34</v>
      </c>
      <c r="Q26" s="6" t="s">
        <v>25</v>
      </c>
      <c r="R26" s="6" t="s">
        <v>40</v>
      </c>
      <c r="S26" s="6" t="s">
        <v>36</v>
      </c>
      <c r="T26" s="6" t="s">
        <v>37</v>
      </c>
      <c r="U26" s="13"/>
      <c r="V26" s="7"/>
      <c r="W26" s="7"/>
      <c r="X26" s="8" t="s">
        <v>505</v>
      </c>
      <c r="Y26" s="8">
        <v>0.20877219796180721</v>
      </c>
      <c r="Z26" s="8">
        <v>0.20877219796180721</v>
      </c>
      <c r="AA26" s="8">
        <v>4.1924281120300293</v>
      </c>
      <c r="AB26" s="8">
        <v>6</v>
      </c>
      <c r="AC26" s="8" t="s">
        <v>506</v>
      </c>
      <c r="AD26" s="8" t="s">
        <v>254</v>
      </c>
      <c r="AE26" s="8">
        <v>2</v>
      </c>
      <c r="AF26" s="8">
        <v>1.498249888420105</v>
      </c>
      <c r="AG26" s="8">
        <v>487128.93391607277</v>
      </c>
      <c r="AH26" s="8">
        <v>215918.94798513805</v>
      </c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</row>
    <row r="27" spans="1:133" x14ac:dyDescent="0.2">
      <c r="A27" s="6">
        <v>246</v>
      </c>
      <c r="B27" s="12" t="s">
        <v>33</v>
      </c>
      <c r="C27" s="6" t="s">
        <v>34</v>
      </c>
      <c r="D27" s="6" t="s">
        <v>35</v>
      </c>
      <c r="E27" s="6" t="s">
        <v>25</v>
      </c>
      <c r="F27" s="6" t="s">
        <v>26</v>
      </c>
      <c r="G27" s="6" t="s">
        <v>27</v>
      </c>
      <c r="H27" s="6" t="s">
        <v>37</v>
      </c>
      <c r="I27" s="13"/>
      <c r="J27" s="13">
        <f t="shared" si="0"/>
        <v>1</v>
      </c>
      <c r="K27" s="6" t="s">
        <v>38</v>
      </c>
      <c r="L27" s="6" t="s">
        <v>417</v>
      </c>
      <c r="M27" s="6">
        <v>1</v>
      </c>
      <c r="N27" s="6">
        <v>1</v>
      </c>
      <c r="O27" s="12" t="s">
        <v>33</v>
      </c>
      <c r="P27" s="6" t="s">
        <v>34</v>
      </c>
      <c r="Q27" s="6" t="s">
        <v>25</v>
      </c>
      <c r="R27" s="6" t="s">
        <v>44</v>
      </c>
      <c r="S27" s="6" t="s">
        <v>27</v>
      </c>
      <c r="T27" s="6" t="s">
        <v>37</v>
      </c>
      <c r="U27" s="13"/>
      <c r="V27" s="7"/>
      <c r="W27" s="7"/>
      <c r="X27" s="8" t="s">
        <v>562</v>
      </c>
      <c r="Y27" s="8">
        <v>0.34917121171951271</v>
      </c>
      <c r="Z27" s="8">
        <v>0.34917121171951271</v>
      </c>
      <c r="AA27" s="8">
        <v>2.0114550590515137</v>
      </c>
      <c r="AB27" s="8">
        <v>7</v>
      </c>
      <c r="AC27" s="8" t="s">
        <v>563</v>
      </c>
      <c r="AD27" s="8" t="s">
        <v>254</v>
      </c>
      <c r="AE27" s="8">
        <v>2</v>
      </c>
      <c r="AF27" s="8">
        <v>1.1253548860549927</v>
      </c>
      <c r="AG27" s="8">
        <v>485690.97368335316</v>
      </c>
      <c r="AH27" s="8">
        <v>229536.30885171748</v>
      </c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</row>
    <row r="28" spans="1:133" x14ac:dyDescent="0.2">
      <c r="A28" s="6">
        <v>253</v>
      </c>
      <c r="B28" s="12" t="s">
        <v>33</v>
      </c>
      <c r="C28" s="6" t="s">
        <v>34</v>
      </c>
      <c r="D28" s="6" t="s">
        <v>35</v>
      </c>
      <c r="E28" s="6" t="s">
        <v>25</v>
      </c>
      <c r="F28" s="6" t="s">
        <v>44</v>
      </c>
      <c r="G28" s="6" t="s">
        <v>36</v>
      </c>
      <c r="H28" s="6" t="s">
        <v>37</v>
      </c>
      <c r="I28" s="13"/>
      <c r="J28" s="13">
        <f t="shared" si="0"/>
        <v>1</v>
      </c>
      <c r="K28" s="6" t="s">
        <v>38</v>
      </c>
      <c r="L28" s="6" t="s">
        <v>34</v>
      </c>
      <c r="M28" s="6">
        <v>1</v>
      </c>
      <c r="N28" s="6">
        <v>0</v>
      </c>
      <c r="O28" s="12" t="s">
        <v>33</v>
      </c>
      <c r="P28" s="6" t="s">
        <v>34</v>
      </c>
      <c r="Q28" s="6" t="s">
        <v>25</v>
      </c>
      <c r="R28" s="6" t="s">
        <v>26</v>
      </c>
      <c r="S28" s="6" t="s">
        <v>36</v>
      </c>
      <c r="T28" s="6" t="s">
        <v>37</v>
      </c>
      <c r="U28" s="13"/>
      <c r="V28" s="7"/>
      <c r="W28" s="7"/>
      <c r="X28" s="8" t="s">
        <v>577</v>
      </c>
      <c r="Y28" s="8">
        <v>0.22799321413040158</v>
      </c>
      <c r="Z28" s="8">
        <v>0.22799321413040158</v>
      </c>
      <c r="AA28" s="8">
        <v>2.1001527309417725</v>
      </c>
      <c r="AB28" s="8">
        <v>8</v>
      </c>
      <c r="AC28" s="8" t="s">
        <v>273</v>
      </c>
      <c r="AD28" s="8" t="s">
        <v>568</v>
      </c>
      <c r="AE28" s="8">
        <v>2</v>
      </c>
      <c r="AF28" s="8">
        <v>1.0828906297683716</v>
      </c>
      <c r="AG28" s="8">
        <v>479074.81716915377</v>
      </c>
      <c r="AH28" s="8">
        <v>230601.18549688242</v>
      </c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</row>
    <row r="29" spans="1:133" x14ac:dyDescent="0.2">
      <c r="A29" s="6">
        <v>281</v>
      </c>
      <c r="B29" s="12" t="s">
        <v>33</v>
      </c>
      <c r="C29" s="6" t="s">
        <v>34</v>
      </c>
      <c r="D29" s="6" t="s">
        <v>35</v>
      </c>
      <c r="E29" s="6" t="s">
        <v>25</v>
      </c>
      <c r="F29" s="6" t="s">
        <v>58</v>
      </c>
      <c r="G29" s="6" t="s">
        <v>36</v>
      </c>
      <c r="H29" s="6" t="s">
        <v>37</v>
      </c>
      <c r="I29" s="13"/>
      <c r="J29" s="13">
        <f t="shared" si="0"/>
        <v>1</v>
      </c>
      <c r="K29" s="6" t="s">
        <v>38</v>
      </c>
      <c r="L29" s="6" t="s">
        <v>34</v>
      </c>
      <c r="M29" s="6">
        <v>1</v>
      </c>
      <c r="N29" s="6">
        <v>0</v>
      </c>
      <c r="O29" s="12" t="s">
        <v>33</v>
      </c>
      <c r="P29" s="6" t="s">
        <v>34</v>
      </c>
      <c r="Q29" s="6" t="s">
        <v>25</v>
      </c>
      <c r="R29" s="6" t="s">
        <v>40</v>
      </c>
      <c r="S29" s="6" t="s">
        <v>36</v>
      </c>
      <c r="T29" s="6" t="s">
        <v>37</v>
      </c>
      <c r="U29" s="13"/>
      <c r="V29" s="7"/>
      <c r="W29" s="7"/>
      <c r="X29" s="8" t="s">
        <v>619</v>
      </c>
      <c r="Y29" s="8">
        <v>0.3134395480155942</v>
      </c>
      <c r="Z29" s="8">
        <v>0.3134395480155942</v>
      </c>
      <c r="AA29" s="8">
        <v>2.6097233295440674</v>
      </c>
      <c r="AB29" s="8">
        <v>6</v>
      </c>
      <c r="AC29" s="8" t="s">
        <v>338</v>
      </c>
      <c r="AD29" s="8" t="s">
        <v>568</v>
      </c>
      <c r="AE29" s="8">
        <v>2</v>
      </c>
      <c r="AF29" s="8">
        <v>1.8407814502716064</v>
      </c>
      <c r="AG29" s="8">
        <v>480050.61184215959</v>
      </c>
      <c r="AH29" s="8">
        <v>227310.23716932599</v>
      </c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</row>
    <row r="30" spans="1:133" x14ac:dyDescent="0.2">
      <c r="A30" s="6">
        <v>282</v>
      </c>
      <c r="B30" s="12" t="s">
        <v>33</v>
      </c>
      <c r="C30" s="6" t="s">
        <v>34</v>
      </c>
      <c r="D30" s="6" t="s">
        <v>24</v>
      </c>
      <c r="E30" s="6" t="s">
        <v>25</v>
      </c>
      <c r="F30" s="6" t="s">
        <v>26</v>
      </c>
      <c r="G30" s="6" t="s">
        <v>36</v>
      </c>
      <c r="H30" s="6" t="s">
        <v>37</v>
      </c>
      <c r="I30" s="13"/>
      <c r="J30" s="13">
        <f t="shared" si="0"/>
        <v>1</v>
      </c>
      <c r="K30" s="6" t="s">
        <v>38</v>
      </c>
      <c r="L30" s="6" t="s">
        <v>34</v>
      </c>
      <c r="M30" s="6">
        <v>1</v>
      </c>
      <c r="N30" s="6">
        <v>0</v>
      </c>
      <c r="O30" s="6"/>
      <c r="P30" s="6"/>
      <c r="Q30" s="6"/>
      <c r="R30" s="6"/>
      <c r="S30" s="6"/>
      <c r="T30" s="6"/>
      <c r="U30" s="13"/>
      <c r="V30" s="7"/>
      <c r="W30" s="7"/>
      <c r="X30" s="8" t="s">
        <v>620</v>
      </c>
      <c r="Y30" s="8">
        <v>0.34706012010574333</v>
      </c>
      <c r="Z30" s="8">
        <v>0.34706012010574333</v>
      </c>
      <c r="AA30" s="8">
        <v>1.3997700214385986</v>
      </c>
      <c r="AB30" s="8">
        <v>9</v>
      </c>
      <c r="AC30" s="8" t="s">
        <v>621</v>
      </c>
      <c r="AD30" s="8" t="s">
        <v>568</v>
      </c>
      <c r="AE30" s="8">
        <v>2</v>
      </c>
      <c r="AF30" s="8">
        <v>0.86428594589233398</v>
      </c>
      <c r="AG30" s="8">
        <v>480050.42203961388</v>
      </c>
      <c r="AH30" s="8">
        <v>227311.15101984734</v>
      </c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</row>
    <row r="31" spans="1:133" x14ac:dyDescent="0.2">
      <c r="A31" s="6">
        <v>319</v>
      </c>
      <c r="B31" s="12" t="s">
        <v>33</v>
      </c>
      <c r="C31" s="6" t="s">
        <v>34</v>
      </c>
      <c r="D31" s="6" t="s">
        <v>35</v>
      </c>
      <c r="E31" s="6" t="s">
        <v>25</v>
      </c>
      <c r="F31" s="6" t="s">
        <v>58</v>
      </c>
      <c r="G31" s="6" t="s">
        <v>27</v>
      </c>
      <c r="H31" s="6" t="s">
        <v>37</v>
      </c>
      <c r="I31" s="13"/>
      <c r="J31" s="13">
        <f t="shared" si="0"/>
        <v>1</v>
      </c>
      <c r="K31" s="6" t="s">
        <v>38</v>
      </c>
      <c r="L31" s="6" t="s">
        <v>34</v>
      </c>
      <c r="M31" s="6">
        <v>1</v>
      </c>
      <c r="N31" s="6">
        <v>0</v>
      </c>
      <c r="O31" s="12" t="s">
        <v>33</v>
      </c>
      <c r="P31" s="6" t="s">
        <v>34</v>
      </c>
      <c r="Q31" s="6" t="s">
        <v>25</v>
      </c>
      <c r="R31" s="6" t="s">
        <v>40</v>
      </c>
      <c r="S31" s="6" t="s">
        <v>27</v>
      </c>
      <c r="T31" s="6" t="s">
        <v>37</v>
      </c>
      <c r="U31" s="13"/>
      <c r="V31" s="7"/>
      <c r="W31" s="7"/>
      <c r="X31" s="8" t="s">
        <v>681</v>
      </c>
      <c r="Y31" s="8">
        <v>0.30242372989654526</v>
      </c>
      <c r="Z31" s="8">
        <v>0.30242372989654526</v>
      </c>
      <c r="AA31" s="8">
        <v>3.1341178417205811</v>
      </c>
      <c r="AB31" s="8">
        <v>6</v>
      </c>
      <c r="AC31" s="8" t="s">
        <v>178</v>
      </c>
      <c r="AD31" s="8" t="s">
        <v>568</v>
      </c>
      <c r="AE31" s="8">
        <v>2</v>
      </c>
      <c r="AF31" s="8">
        <v>1.4510821104049683</v>
      </c>
      <c r="AG31" s="8">
        <v>472944.41475516825</v>
      </c>
      <c r="AH31" s="8">
        <v>216965.7707394743</v>
      </c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</row>
    <row r="32" spans="1:133" x14ac:dyDescent="0.2">
      <c r="A32" s="6">
        <v>334</v>
      </c>
      <c r="B32" s="12" t="s">
        <v>33</v>
      </c>
      <c r="C32" s="6" t="s">
        <v>34</v>
      </c>
      <c r="D32" s="6" t="s">
        <v>35</v>
      </c>
      <c r="E32" s="6" t="s">
        <v>25</v>
      </c>
      <c r="F32" s="6" t="s">
        <v>58</v>
      </c>
      <c r="G32" s="6" t="s">
        <v>36</v>
      </c>
      <c r="H32" s="6" t="s">
        <v>37</v>
      </c>
      <c r="I32" s="13"/>
      <c r="J32" s="13">
        <f t="shared" si="0"/>
        <v>1</v>
      </c>
      <c r="K32" s="6" t="s">
        <v>38</v>
      </c>
      <c r="L32" s="6" t="s">
        <v>34</v>
      </c>
      <c r="M32" s="6">
        <v>1</v>
      </c>
      <c r="N32" s="6">
        <v>0</v>
      </c>
      <c r="O32" s="12" t="s">
        <v>33</v>
      </c>
      <c r="P32" s="6" t="s">
        <v>23</v>
      </c>
      <c r="Q32" s="6" t="s">
        <v>25</v>
      </c>
      <c r="R32" s="6" t="s">
        <v>44</v>
      </c>
      <c r="S32" s="6" t="s">
        <v>36</v>
      </c>
      <c r="T32" s="6" t="s">
        <v>37</v>
      </c>
      <c r="U32" s="13"/>
      <c r="V32" s="7"/>
      <c r="W32" s="7"/>
      <c r="X32" s="8" t="s">
        <v>708</v>
      </c>
      <c r="Y32" s="8">
        <v>0.13873932480812068</v>
      </c>
      <c r="Z32" s="8">
        <v>0.13873932480812068</v>
      </c>
      <c r="AA32" s="8">
        <v>4.0789155960083008</v>
      </c>
      <c r="AB32" s="8">
        <v>5</v>
      </c>
      <c r="AC32" s="8" t="s">
        <v>709</v>
      </c>
      <c r="AD32" s="8" t="s">
        <v>568</v>
      </c>
      <c r="AE32" s="8">
        <v>2</v>
      </c>
      <c r="AF32" s="8">
        <v>1.6268048286437988</v>
      </c>
      <c r="AG32" s="8">
        <v>479315.62770371401</v>
      </c>
      <c r="AH32" s="8">
        <v>217900.75826481153</v>
      </c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</row>
    <row r="33" spans="1:133" x14ac:dyDescent="0.2">
      <c r="A33" s="6">
        <v>340</v>
      </c>
      <c r="B33" s="12" t="s">
        <v>33</v>
      </c>
      <c r="C33" s="6" t="s">
        <v>34</v>
      </c>
      <c r="D33" s="6" t="s">
        <v>35</v>
      </c>
      <c r="E33" s="6" t="s">
        <v>25</v>
      </c>
      <c r="F33" s="6" t="s">
        <v>26</v>
      </c>
      <c r="G33" s="6" t="s">
        <v>36</v>
      </c>
      <c r="H33" s="6" t="s">
        <v>37</v>
      </c>
      <c r="I33" s="13"/>
      <c r="J33" s="13">
        <f t="shared" si="0"/>
        <v>1</v>
      </c>
      <c r="K33" s="6" t="s">
        <v>38</v>
      </c>
      <c r="L33" s="6" t="s">
        <v>34</v>
      </c>
      <c r="M33" s="6">
        <v>1</v>
      </c>
      <c r="N33" s="6">
        <v>0</v>
      </c>
      <c r="O33" s="12" t="s">
        <v>33</v>
      </c>
      <c r="P33" s="6" t="s">
        <v>34</v>
      </c>
      <c r="Q33" s="6" t="s">
        <v>25</v>
      </c>
      <c r="R33" s="6" t="s">
        <v>40</v>
      </c>
      <c r="S33" s="6" t="s">
        <v>36</v>
      </c>
      <c r="T33" s="6" t="s">
        <v>37</v>
      </c>
      <c r="U33" s="13"/>
      <c r="V33" s="7"/>
      <c r="W33" s="7"/>
      <c r="X33" s="8" t="s">
        <v>720</v>
      </c>
      <c r="Y33" s="8">
        <v>0.38343842029571529</v>
      </c>
      <c r="Z33" s="8">
        <v>0.38343842029571529</v>
      </c>
      <c r="AA33" s="8">
        <v>2.543161153793335</v>
      </c>
      <c r="AB33" s="8">
        <v>6</v>
      </c>
      <c r="AC33" s="8" t="s">
        <v>721</v>
      </c>
      <c r="AD33" s="8" t="s">
        <v>568</v>
      </c>
      <c r="AE33" s="8">
        <v>2</v>
      </c>
      <c r="AF33" s="8">
        <v>1.1953475475311279</v>
      </c>
      <c r="AG33" s="8">
        <v>479447.43280299561</v>
      </c>
      <c r="AH33" s="8">
        <v>217660.12684237349</v>
      </c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</row>
    <row r="34" spans="1:133" x14ac:dyDescent="0.2">
      <c r="A34" s="6">
        <v>383</v>
      </c>
      <c r="B34" s="12" t="s">
        <v>33</v>
      </c>
      <c r="C34" s="6" t="s">
        <v>34</v>
      </c>
      <c r="D34" s="6" t="s">
        <v>35</v>
      </c>
      <c r="E34" s="6" t="s">
        <v>25</v>
      </c>
      <c r="F34" s="6" t="s">
        <v>40</v>
      </c>
      <c r="G34" s="6" t="s">
        <v>36</v>
      </c>
      <c r="H34" s="6" t="s">
        <v>73</v>
      </c>
      <c r="I34" s="13"/>
      <c r="J34" s="13">
        <f t="shared" si="0"/>
        <v>1</v>
      </c>
      <c r="K34" s="6" t="s">
        <v>38</v>
      </c>
      <c r="L34" s="6" t="s">
        <v>34</v>
      </c>
      <c r="M34" s="6">
        <v>1</v>
      </c>
      <c r="N34" s="6">
        <v>0</v>
      </c>
      <c r="O34" s="12" t="s">
        <v>33</v>
      </c>
      <c r="P34" s="6" t="s">
        <v>23</v>
      </c>
      <c r="Q34" s="6" t="s">
        <v>25</v>
      </c>
      <c r="R34" s="6" t="s">
        <v>58</v>
      </c>
      <c r="S34" s="6" t="s">
        <v>36</v>
      </c>
      <c r="T34" s="6" t="s">
        <v>37</v>
      </c>
      <c r="U34" s="13"/>
      <c r="V34" s="7"/>
      <c r="W34" s="7"/>
      <c r="X34" s="8" t="s">
        <v>800</v>
      </c>
      <c r="Y34" s="8">
        <v>0.27456687927246087</v>
      </c>
      <c r="Z34" s="8">
        <v>0.27456687927246087</v>
      </c>
      <c r="AA34" s="8">
        <v>2.668947696685791</v>
      </c>
      <c r="AB34" s="8">
        <v>6</v>
      </c>
      <c r="AC34" s="8" t="s">
        <v>86</v>
      </c>
      <c r="AD34" s="8" t="s">
        <v>799</v>
      </c>
      <c r="AE34" s="8">
        <v>2</v>
      </c>
      <c r="AF34" s="8">
        <v>1.43674635887146</v>
      </c>
      <c r="AG34" s="8">
        <v>481758.34344031679</v>
      </c>
      <c r="AH34" s="8">
        <v>208460.88388764526</v>
      </c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</row>
    <row r="35" spans="1:133" x14ac:dyDescent="0.2">
      <c r="A35" s="6">
        <v>415</v>
      </c>
      <c r="B35" s="12" t="s">
        <v>33</v>
      </c>
      <c r="C35" s="6" t="s">
        <v>34</v>
      </c>
      <c r="D35" s="6" t="s">
        <v>35</v>
      </c>
      <c r="E35" s="6" t="s">
        <v>25</v>
      </c>
      <c r="F35" s="6" t="s">
        <v>26</v>
      </c>
      <c r="G35" s="6" t="s">
        <v>36</v>
      </c>
      <c r="H35" s="6" t="s">
        <v>37</v>
      </c>
      <c r="I35" s="13"/>
      <c r="J35" s="13">
        <f t="shared" si="0"/>
        <v>1</v>
      </c>
      <c r="K35" s="6" t="s">
        <v>38</v>
      </c>
      <c r="L35" s="6" t="s">
        <v>34</v>
      </c>
      <c r="M35" s="6">
        <v>1</v>
      </c>
      <c r="N35" s="6">
        <v>0</v>
      </c>
      <c r="O35" s="12" t="s">
        <v>33</v>
      </c>
      <c r="P35" s="6" t="s">
        <v>34</v>
      </c>
      <c r="Q35" s="6" t="s">
        <v>25</v>
      </c>
      <c r="R35" s="6" t="s">
        <v>40</v>
      </c>
      <c r="S35" s="6" t="s">
        <v>36</v>
      </c>
      <c r="T35" s="6" t="s">
        <v>37</v>
      </c>
      <c r="U35" s="13"/>
      <c r="V35" s="7"/>
      <c r="W35" s="7"/>
      <c r="X35" s="8" t="s">
        <v>853</v>
      </c>
      <c r="Y35" s="8">
        <v>1.8544249178532275</v>
      </c>
      <c r="Z35" s="8">
        <v>1.8544249178532275</v>
      </c>
      <c r="AA35" s="8">
        <v>5.9173941612243652</v>
      </c>
      <c r="AB35" s="8">
        <v>5</v>
      </c>
      <c r="AC35" s="8" t="s">
        <v>130</v>
      </c>
      <c r="AD35" s="8" t="s">
        <v>799</v>
      </c>
      <c r="AE35" s="8">
        <v>2</v>
      </c>
      <c r="AF35" s="8">
        <v>4.1715865135192871</v>
      </c>
      <c r="AG35" s="8">
        <v>477812.73194387805</v>
      </c>
      <c r="AH35" s="8">
        <v>208249.67003769559</v>
      </c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</row>
    <row r="36" spans="1:133" x14ac:dyDescent="0.2">
      <c r="A36" s="6">
        <v>8</v>
      </c>
      <c r="B36" s="9" t="s">
        <v>47</v>
      </c>
      <c r="C36" s="6" t="s">
        <v>34</v>
      </c>
      <c r="D36" s="6" t="s">
        <v>24</v>
      </c>
      <c r="E36" s="6" t="s">
        <v>25</v>
      </c>
      <c r="F36" s="6" t="s">
        <v>40</v>
      </c>
      <c r="G36" s="6" t="s">
        <v>61</v>
      </c>
      <c r="H36" s="6" t="s">
        <v>49</v>
      </c>
      <c r="I36" s="13">
        <f t="shared" ref="I36:I67" si="3">G36*H36/144</f>
        <v>1.5</v>
      </c>
      <c r="J36" s="13">
        <f t="shared" si="0"/>
        <v>0</v>
      </c>
      <c r="K36" s="6" t="s">
        <v>28</v>
      </c>
      <c r="L36" s="6" t="s">
        <v>29</v>
      </c>
      <c r="M36" s="6">
        <v>1</v>
      </c>
      <c r="N36" s="6">
        <v>1</v>
      </c>
      <c r="O36" s="6"/>
      <c r="P36" s="6"/>
      <c r="Q36" s="6"/>
      <c r="R36" s="6"/>
      <c r="S36" s="6"/>
      <c r="T36" s="6"/>
      <c r="U36" s="13">
        <f t="shared" ref="U36:U67" si="4">S36*T36/144</f>
        <v>0</v>
      </c>
      <c r="V36" s="7"/>
      <c r="W36" s="7" t="s">
        <v>962</v>
      </c>
      <c r="X36" s="8" t="s">
        <v>62</v>
      </c>
      <c r="Y36" s="8">
        <v>1.9025334978669493</v>
      </c>
      <c r="Z36" s="8">
        <v>1.9025334978669493</v>
      </c>
      <c r="AA36" s="8">
        <v>3.5488543510437012</v>
      </c>
      <c r="AB36" s="8">
        <v>6</v>
      </c>
      <c r="AC36" s="8" t="s">
        <v>63</v>
      </c>
      <c r="AD36" s="8" t="s">
        <v>32</v>
      </c>
      <c r="AE36" s="8">
        <v>2</v>
      </c>
      <c r="AF36" s="8">
        <v>2.095524787902832</v>
      </c>
      <c r="AG36" s="8">
        <v>471225.12906048121</v>
      </c>
      <c r="AH36" s="8">
        <v>232009.1502349842</v>
      </c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</row>
    <row r="37" spans="1:133" x14ac:dyDescent="0.2">
      <c r="A37" s="6">
        <v>9</v>
      </c>
      <c r="B37" s="9" t="s">
        <v>47</v>
      </c>
      <c r="C37" s="6" t="s">
        <v>34</v>
      </c>
      <c r="D37" s="6" t="s">
        <v>24</v>
      </c>
      <c r="E37" s="6" t="s">
        <v>25</v>
      </c>
      <c r="F37" s="6" t="s">
        <v>44</v>
      </c>
      <c r="G37" s="6" t="s">
        <v>49</v>
      </c>
      <c r="H37" s="6" t="s">
        <v>61</v>
      </c>
      <c r="I37" s="13">
        <f t="shared" si="3"/>
        <v>1.5</v>
      </c>
      <c r="J37" s="13">
        <f t="shared" si="0"/>
        <v>0</v>
      </c>
      <c r="K37" s="6" t="s">
        <v>28</v>
      </c>
      <c r="L37" s="6" t="s">
        <v>29</v>
      </c>
      <c r="M37" s="6">
        <v>1</v>
      </c>
      <c r="N37" s="6">
        <v>1</v>
      </c>
      <c r="O37" s="6"/>
      <c r="P37" s="6"/>
      <c r="Q37" s="6"/>
      <c r="R37" s="6"/>
      <c r="S37" s="6"/>
      <c r="T37" s="6"/>
      <c r="U37" s="13">
        <f t="shared" si="4"/>
        <v>0</v>
      </c>
      <c r="V37" s="7"/>
      <c r="W37" s="7" t="s">
        <v>963</v>
      </c>
      <c r="X37" s="8" t="s">
        <v>64</v>
      </c>
      <c r="Y37" s="8">
        <v>0.64710142240203239</v>
      </c>
      <c r="Z37" s="8">
        <v>0.64710142240203239</v>
      </c>
      <c r="AA37" s="8">
        <v>2.0769286155700684</v>
      </c>
      <c r="AB37" s="8">
        <v>7</v>
      </c>
      <c r="AC37" s="8" t="s">
        <v>65</v>
      </c>
      <c r="AD37" s="8" t="s">
        <v>32</v>
      </c>
      <c r="AE37" s="8">
        <v>2</v>
      </c>
      <c r="AF37" s="8">
        <v>1.1533166170120239</v>
      </c>
      <c r="AG37" s="8">
        <v>471181.22840382735</v>
      </c>
      <c r="AH37" s="8">
        <v>232003.37854046543</v>
      </c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</row>
    <row r="38" spans="1:133" x14ac:dyDescent="0.2">
      <c r="A38" s="6">
        <v>93</v>
      </c>
      <c r="B38" s="9" t="s">
        <v>47</v>
      </c>
      <c r="C38" s="6" t="s">
        <v>34</v>
      </c>
      <c r="D38" s="6" t="s">
        <v>35</v>
      </c>
      <c r="E38" s="6" t="s">
        <v>25</v>
      </c>
      <c r="F38" s="6" t="s">
        <v>26</v>
      </c>
      <c r="G38" s="6" t="s">
        <v>36</v>
      </c>
      <c r="H38" s="6" t="s">
        <v>36</v>
      </c>
      <c r="I38" s="13">
        <f t="shared" si="3"/>
        <v>4</v>
      </c>
      <c r="J38" s="13">
        <f t="shared" si="0"/>
        <v>0</v>
      </c>
      <c r="K38" s="6" t="s">
        <v>28</v>
      </c>
      <c r="L38" s="6" t="s">
        <v>29</v>
      </c>
      <c r="M38" s="6">
        <v>1</v>
      </c>
      <c r="N38" s="6">
        <v>1</v>
      </c>
      <c r="O38" s="9" t="s">
        <v>249</v>
      </c>
      <c r="P38" s="6" t="s">
        <v>23</v>
      </c>
      <c r="Q38" s="6" t="s">
        <v>25</v>
      </c>
      <c r="R38" s="6" t="s">
        <v>26</v>
      </c>
      <c r="S38" s="6" t="s">
        <v>36</v>
      </c>
      <c r="T38" s="6" t="s">
        <v>49</v>
      </c>
      <c r="U38" s="13">
        <f t="shared" si="4"/>
        <v>3</v>
      </c>
      <c r="V38" s="7"/>
      <c r="W38" s="7"/>
      <c r="X38" s="8" t="s">
        <v>250</v>
      </c>
      <c r="Y38" s="8">
        <v>0.23007055282592781</v>
      </c>
      <c r="Z38" s="8">
        <v>0.23007055282592781</v>
      </c>
      <c r="AA38" s="8">
        <v>3.0232799053192139</v>
      </c>
      <c r="AB38" s="8">
        <v>6</v>
      </c>
      <c r="AC38" s="8" t="s">
        <v>251</v>
      </c>
      <c r="AD38" s="8" t="s">
        <v>232</v>
      </c>
      <c r="AE38" s="8">
        <v>2</v>
      </c>
      <c r="AF38" s="8">
        <v>2.3185958862304687</v>
      </c>
      <c r="AG38" s="8">
        <v>464109.88255870139</v>
      </c>
      <c r="AH38" s="8">
        <v>232968.9066946744</v>
      </c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</row>
    <row r="39" spans="1:133" x14ac:dyDescent="0.2">
      <c r="A39" s="6">
        <v>212</v>
      </c>
      <c r="B39" s="9" t="s">
        <v>47</v>
      </c>
      <c r="C39" s="6" t="s">
        <v>34</v>
      </c>
      <c r="D39" s="6" t="s">
        <v>35</v>
      </c>
      <c r="E39" s="6" t="s">
        <v>25</v>
      </c>
      <c r="F39" s="6" t="s">
        <v>26</v>
      </c>
      <c r="G39" s="6" t="s">
        <v>277</v>
      </c>
      <c r="H39" s="6" t="s">
        <v>73</v>
      </c>
      <c r="I39" s="13">
        <f t="shared" si="3"/>
        <v>3</v>
      </c>
      <c r="J39" s="13">
        <f t="shared" si="0"/>
        <v>0</v>
      </c>
      <c r="K39" s="6" t="s">
        <v>189</v>
      </c>
      <c r="L39" s="6" t="s">
        <v>39</v>
      </c>
      <c r="M39" s="6">
        <v>1</v>
      </c>
      <c r="N39" s="6">
        <v>0</v>
      </c>
      <c r="O39" s="9" t="s">
        <v>47</v>
      </c>
      <c r="P39" s="6" t="s">
        <v>39</v>
      </c>
      <c r="Q39" s="6" t="s">
        <v>70</v>
      </c>
      <c r="R39" s="6" t="s">
        <v>26</v>
      </c>
      <c r="S39" s="6" t="s">
        <v>36</v>
      </c>
      <c r="T39" s="6" t="s">
        <v>61</v>
      </c>
      <c r="U39" s="13">
        <f t="shared" si="4"/>
        <v>2</v>
      </c>
      <c r="V39" s="7"/>
      <c r="W39" s="7" t="s">
        <v>920</v>
      </c>
      <c r="X39" s="8" t="s">
        <v>496</v>
      </c>
      <c r="Y39" s="8">
        <v>0.13850302338600168</v>
      </c>
      <c r="Z39" s="8">
        <v>0.13850302338600168</v>
      </c>
      <c r="AA39" s="8">
        <v>3.4921274185180664</v>
      </c>
      <c r="AB39" s="8">
        <v>7</v>
      </c>
      <c r="AC39" s="8" t="s">
        <v>497</v>
      </c>
      <c r="AD39" s="8" t="s">
        <v>254</v>
      </c>
      <c r="AE39" s="8">
        <v>2</v>
      </c>
      <c r="AF39" s="8">
        <v>1.5491306781768799</v>
      </c>
      <c r="AG39" s="8">
        <v>489757.82401777932</v>
      </c>
      <c r="AH39" s="8">
        <v>219511.24891529843</v>
      </c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</row>
    <row r="40" spans="1:133" x14ac:dyDescent="0.2">
      <c r="A40" s="6">
        <v>225</v>
      </c>
      <c r="B40" s="9" t="s">
        <v>47</v>
      </c>
      <c r="C40" s="6" t="s">
        <v>34</v>
      </c>
      <c r="D40" s="6" t="s">
        <v>24</v>
      </c>
      <c r="E40" s="6" t="s">
        <v>25</v>
      </c>
      <c r="F40" s="6" t="s">
        <v>26</v>
      </c>
      <c r="G40" s="6" t="s">
        <v>49</v>
      </c>
      <c r="H40" s="6" t="s">
        <v>61</v>
      </c>
      <c r="I40" s="13">
        <f t="shared" si="3"/>
        <v>1.5</v>
      </c>
      <c r="J40" s="13">
        <f t="shared" si="0"/>
        <v>0</v>
      </c>
      <c r="K40" s="6" t="s">
        <v>28</v>
      </c>
      <c r="L40" s="6" t="s">
        <v>29</v>
      </c>
      <c r="M40" s="6">
        <v>1</v>
      </c>
      <c r="N40" s="6">
        <v>1</v>
      </c>
      <c r="O40" s="6"/>
      <c r="P40" s="6"/>
      <c r="Q40" s="6"/>
      <c r="R40" s="6"/>
      <c r="S40" s="6"/>
      <c r="T40" s="6"/>
      <c r="U40" s="13">
        <f t="shared" si="4"/>
        <v>0</v>
      </c>
      <c r="V40" s="7"/>
      <c r="W40" s="7" t="s">
        <v>924</v>
      </c>
      <c r="X40" s="8" t="s">
        <v>523</v>
      </c>
      <c r="Y40" s="8">
        <v>0.32488073348999041</v>
      </c>
      <c r="Z40" s="8">
        <v>0.32488073348999041</v>
      </c>
      <c r="AA40" s="8">
        <v>1.9428937435150146</v>
      </c>
      <c r="AB40" s="8">
        <v>8</v>
      </c>
      <c r="AC40" s="8" t="s">
        <v>237</v>
      </c>
      <c r="AD40" s="8" t="s">
        <v>254</v>
      </c>
      <c r="AE40" s="8">
        <v>2</v>
      </c>
      <c r="AF40" s="8">
        <v>1.0047045946121216</v>
      </c>
      <c r="AG40" s="8">
        <v>484503.30140366824</v>
      </c>
      <c r="AH40" s="8">
        <v>219965.84023229309</v>
      </c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</row>
    <row r="41" spans="1:133" x14ac:dyDescent="0.2">
      <c r="A41" s="6">
        <v>238</v>
      </c>
      <c r="B41" s="9" t="s">
        <v>47</v>
      </c>
      <c r="C41" s="6" t="s">
        <v>34</v>
      </c>
      <c r="D41" s="6" t="s">
        <v>35</v>
      </c>
      <c r="E41" s="6" t="s">
        <v>25</v>
      </c>
      <c r="F41" s="6" t="s">
        <v>58</v>
      </c>
      <c r="G41" s="6" t="s">
        <v>277</v>
      </c>
      <c r="H41" s="6" t="s">
        <v>73</v>
      </c>
      <c r="I41" s="13">
        <f t="shared" si="3"/>
        <v>3</v>
      </c>
      <c r="J41" s="13">
        <f t="shared" si="0"/>
        <v>0</v>
      </c>
      <c r="K41" s="6" t="s">
        <v>189</v>
      </c>
      <c r="L41" s="6" t="s">
        <v>39</v>
      </c>
      <c r="M41" s="6">
        <v>1</v>
      </c>
      <c r="N41" s="6">
        <v>0</v>
      </c>
      <c r="O41" s="9" t="s">
        <v>47</v>
      </c>
      <c r="P41" s="6" t="s">
        <v>39</v>
      </c>
      <c r="Q41" s="6" t="s">
        <v>70</v>
      </c>
      <c r="R41" s="6" t="s">
        <v>58</v>
      </c>
      <c r="S41" s="6" t="s">
        <v>61</v>
      </c>
      <c r="T41" s="6" t="s">
        <v>36</v>
      </c>
      <c r="U41" s="13">
        <f t="shared" si="4"/>
        <v>2</v>
      </c>
      <c r="V41" s="7"/>
      <c r="W41" s="7" t="s">
        <v>928</v>
      </c>
      <c r="X41" s="8" t="s">
        <v>546</v>
      </c>
      <c r="Y41" s="8">
        <v>0.15811033844947808</v>
      </c>
      <c r="Z41" s="8">
        <v>0.15811033844947808</v>
      </c>
      <c r="AA41" s="8">
        <v>1.8465837240219116</v>
      </c>
      <c r="AB41" s="8">
        <v>8</v>
      </c>
      <c r="AC41" s="8" t="s">
        <v>547</v>
      </c>
      <c r="AD41" s="8" t="s">
        <v>254</v>
      </c>
      <c r="AE41" s="8">
        <v>2</v>
      </c>
      <c r="AF41" s="8">
        <v>1.0145235061645508</v>
      </c>
      <c r="AG41" s="8">
        <v>489843.11025602772</v>
      </c>
      <c r="AH41" s="8">
        <v>219542.38654704433</v>
      </c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</row>
    <row r="42" spans="1:133" x14ac:dyDescent="0.2">
      <c r="A42" s="6">
        <v>283</v>
      </c>
      <c r="B42" s="9" t="s">
        <v>47</v>
      </c>
      <c r="C42" s="6" t="s">
        <v>34</v>
      </c>
      <c r="D42" s="6" t="s">
        <v>24</v>
      </c>
      <c r="E42" s="6" t="s">
        <v>25</v>
      </c>
      <c r="F42" s="6" t="s">
        <v>44</v>
      </c>
      <c r="G42" s="6" t="s">
        <v>27</v>
      </c>
      <c r="H42" s="6" t="s">
        <v>49</v>
      </c>
      <c r="I42" s="13">
        <f t="shared" si="3"/>
        <v>3.75</v>
      </c>
      <c r="J42" s="13">
        <f t="shared" si="0"/>
        <v>0</v>
      </c>
      <c r="K42" s="6" t="s">
        <v>28</v>
      </c>
      <c r="L42" s="6" t="s">
        <v>34</v>
      </c>
      <c r="M42" s="6">
        <v>1</v>
      </c>
      <c r="N42" s="6">
        <v>0</v>
      </c>
      <c r="O42" s="6"/>
      <c r="P42" s="6"/>
      <c r="Q42" s="6"/>
      <c r="R42" s="6"/>
      <c r="S42" s="6"/>
      <c r="T42" s="6"/>
      <c r="U42" s="13">
        <f t="shared" si="4"/>
        <v>0</v>
      </c>
      <c r="V42" s="7"/>
      <c r="W42" s="7" t="s">
        <v>933</v>
      </c>
      <c r="X42" s="8" t="s">
        <v>622</v>
      </c>
      <c r="Y42" s="8">
        <v>0.59746781349182143</v>
      </c>
      <c r="Z42" s="8">
        <v>0.59746781349182143</v>
      </c>
      <c r="AA42" s="8">
        <v>3.7955965995788574</v>
      </c>
      <c r="AB42" s="8">
        <v>5</v>
      </c>
      <c r="AC42" s="8" t="s">
        <v>623</v>
      </c>
      <c r="AD42" s="8" t="s">
        <v>568</v>
      </c>
      <c r="AE42" s="8">
        <v>2</v>
      </c>
      <c r="AF42" s="8">
        <v>2.3063721656799316</v>
      </c>
      <c r="AG42" s="8">
        <v>480041.80391631759</v>
      </c>
      <c r="AH42" s="8">
        <v>227246.23372192291</v>
      </c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</row>
    <row r="43" spans="1:133" x14ac:dyDescent="0.2">
      <c r="A43" s="6">
        <v>285</v>
      </c>
      <c r="B43" s="9" t="s">
        <v>47</v>
      </c>
      <c r="C43" s="6" t="s">
        <v>34</v>
      </c>
      <c r="D43" s="6" t="s">
        <v>24</v>
      </c>
      <c r="E43" s="6" t="s">
        <v>25</v>
      </c>
      <c r="F43" s="6" t="s">
        <v>44</v>
      </c>
      <c r="G43" s="6" t="s">
        <v>27</v>
      </c>
      <c r="H43" s="6" t="s">
        <v>27</v>
      </c>
      <c r="I43" s="13">
        <f t="shared" si="3"/>
        <v>6.25</v>
      </c>
      <c r="J43" s="13">
        <f t="shared" si="0"/>
        <v>0</v>
      </c>
      <c r="K43" s="6" t="s">
        <v>28</v>
      </c>
      <c r="L43" s="6" t="s">
        <v>29</v>
      </c>
      <c r="M43" s="6">
        <v>1</v>
      </c>
      <c r="N43" s="6">
        <v>1</v>
      </c>
      <c r="O43" s="6"/>
      <c r="P43" s="6"/>
      <c r="Q43" s="6"/>
      <c r="R43" s="6"/>
      <c r="S43" s="6"/>
      <c r="T43" s="6"/>
      <c r="U43" s="13">
        <f t="shared" si="4"/>
        <v>0</v>
      </c>
      <c r="V43" s="7"/>
      <c r="W43" s="7" t="s">
        <v>934</v>
      </c>
      <c r="X43" s="8" t="s">
        <v>625</v>
      </c>
      <c r="Y43" s="8">
        <v>0.62041452884674075</v>
      </c>
      <c r="Z43" s="8">
        <v>0.62041452884674075</v>
      </c>
      <c r="AA43" s="8">
        <v>6.1882600784301758</v>
      </c>
      <c r="AB43" s="8">
        <v>5</v>
      </c>
      <c r="AC43" s="8" t="s">
        <v>342</v>
      </c>
      <c r="AD43" s="8" t="s">
        <v>568</v>
      </c>
      <c r="AE43" s="8">
        <v>2</v>
      </c>
      <c r="AF43" s="8">
        <v>3.5165183544158936</v>
      </c>
      <c r="AG43" s="8">
        <v>480355.24098725099</v>
      </c>
      <c r="AH43" s="8">
        <v>226568.2014799809</v>
      </c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</row>
    <row r="44" spans="1:133" x14ac:dyDescent="0.2">
      <c r="A44" s="6">
        <v>339</v>
      </c>
      <c r="B44" s="9" t="s">
        <v>47</v>
      </c>
      <c r="C44" s="6" t="s">
        <v>34</v>
      </c>
      <c r="D44" s="6" t="s">
        <v>24</v>
      </c>
      <c r="E44" s="6" t="s">
        <v>25</v>
      </c>
      <c r="F44" s="6" t="s">
        <v>40</v>
      </c>
      <c r="G44" s="6" t="s">
        <v>49</v>
      </c>
      <c r="H44" s="6" t="s">
        <v>61</v>
      </c>
      <c r="I44" s="13">
        <f t="shared" si="3"/>
        <v>1.5</v>
      </c>
      <c r="J44" s="13">
        <f t="shared" si="0"/>
        <v>0</v>
      </c>
      <c r="K44" s="6" t="s">
        <v>135</v>
      </c>
      <c r="L44" s="6" t="s">
        <v>29</v>
      </c>
      <c r="M44" s="6">
        <v>1</v>
      </c>
      <c r="N44" s="6">
        <v>1</v>
      </c>
      <c r="O44" s="6"/>
      <c r="P44" s="6"/>
      <c r="Q44" s="6"/>
      <c r="R44" s="6"/>
      <c r="S44" s="6"/>
      <c r="T44" s="6"/>
      <c r="U44" s="13">
        <f t="shared" si="4"/>
        <v>0</v>
      </c>
      <c r="V44" s="7"/>
      <c r="W44" s="7" t="s">
        <v>947</v>
      </c>
      <c r="X44" s="8" t="s">
        <v>718</v>
      </c>
      <c r="Y44" s="8">
        <v>0.52569956302642806</v>
      </c>
      <c r="Z44" s="8">
        <v>0.52569956302642806</v>
      </c>
      <c r="AA44" s="8">
        <v>3.0868496894836426</v>
      </c>
      <c r="AB44" s="8">
        <v>5</v>
      </c>
      <c r="AC44" s="8" t="s">
        <v>719</v>
      </c>
      <c r="AD44" s="8" t="s">
        <v>568</v>
      </c>
      <c r="AE44" s="8">
        <v>2</v>
      </c>
      <c r="AF44" s="8">
        <v>1.5433932542800903</v>
      </c>
      <c r="AG44" s="8">
        <v>479382.01594433445</v>
      </c>
      <c r="AH44" s="8">
        <v>217752.42873898448</v>
      </c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</row>
    <row r="45" spans="1:133" x14ac:dyDescent="0.2">
      <c r="A45" s="6">
        <v>343</v>
      </c>
      <c r="B45" s="9" t="s">
        <v>47</v>
      </c>
      <c r="C45" s="6" t="s">
        <v>34</v>
      </c>
      <c r="D45" s="6" t="s">
        <v>24</v>
      </c>
      <c r="E45" s="6" t="s">
        <v>25</v>
      </c>
      <c r="F45" s="6" t="s">
        <v>44</v>
      </c>
      <c r="G45" s="6" t="s">
        <v>27</v>
      </c>
      <c r="H45" s="6" t="s">
        <v>27</v>
      </c>
      <c r="I45" s="13">
        <f t="shared" si="3"/>
        <v>6.25</v>
      </c>
      <c r="J45" s="13">
        <f t="shared" si="0"/>
        <v>0</v>
      </c>
      <c r="K45" s="6" t="s">
        <v>28</v>
      </c>
      <c r="L45" s="6" t="s">
        <v>29</v>
      </c>
      <c r="M45" s="6">
        <v>1</v>
      </c>
      <c r="N45" s="6">
        <v>1</v>
      </c>
      <c r="O45" s="6"/>
      <c r="P45" s="6"/>
      <c r="Q45" s="6"/>
      <c r="R45" s="6"/>
      <c r="S45" s="6"/>
      <c r="T45" s="6"/>
      <c r="U45" s="13">
        <f t="shared" si="4"/>
        <v>0</v>
      </c>
      <c r="V45" s="7"/>
      <c r="W45" s="7" t="s">
        <v>948</v>
      </c>
      <c r="X45" s="8" t="s">
        <v>726</v>
      </c>
      <c r="Y45" s="8">
        <v>0.29998564720153809</v>
      </c>
      <c r="Z45" s="8">
        <v>0.29998564720153809</v>
      </c>
      <c r="AA45" s="8">
        <v>2.3860747814178467</v>
      </c>
      <c r="AB45" s="8">
        <v>6</v>
      </c>
      <c r="AC45" s="8" t="s">
        <v>727</v>
      </c>
      <c r="AD45" s="8" t="s">
        <v>568</v>
      </c>
      <c r="AE45" s="8">
        <v>2</v>
      </c>
      <c r="AF45" s="8">
        <v>1.1934974193572998</v>
      </c>
      <c r="AG45" s="8">
        <v>481431.35325702303</v>
      </c>
      <c r="AH45" s="8">
        <v>217801.56290922826</v>
      </c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</row>
    <row r="46" spans="1:133" x14ac:dyDescent="0.2">
      <c r="A46" s="6">
        <v>411</v>
      </c>
      <c r="B46" s="9" t="s">
        <v>47</v>
      </c>
      <c r="C46" s="6" t="s">
        <v>34</v>
      </c>
      <c r="D46" s="6" t="s">
        <v>24</v>
      </c>
      <c r="E46" s="6" t="s">
        <v>25</v>
      </c>
      <c r="F46" s="6" t="s">
        <v>58</v>
      </c>
      <c r="G46" s="6" t="s">
        <v>27</v>
      </c>
      <c r="H46" s="6" t="s">
        <v>27</v>
      </c>
      <c r="I46" s="13">
        <f t="shared" si="3"/>
        <v>6.25</v>
      </c>
      <c r="J46" s="13">
        <f t="shared" si="0"/>
        <v>0</v>
      </c>
      <c r="K46" s="6" t="s">
        <v>28</v>
      </c>
      <c r="L46" s="6" t="s">
        <v>34</v>
      </c>
      <c r="M46" s="6">
        <v>1</v>
      </c>
      <c r="N46" s="6">
        <v>0</v>
      </c>
      <c r="O46" s="6"/>
      <c r="P46" s="6"/>
      <c r="Q46" s="6"/>
      <c r="R46" s="6"/>
      <c r="S46" s="6"/>
      <c r="T46" s="6"/>
      <c r="U46" s="13">
        <f t="shared" si="4"/>
        <v>0</v>
      </c>
      <c r="V46" s="7"/>
      <c r="W46" s="7" t="s">
        <v>956</v>
      </c>
      <c r="X46" s="8" t="s">
        <v>846</v>
      </c>
      <c r="Y46" s="8">
        <v>0.25593636870384218</v>
      </c>
      <c r="Z46" s="8">
        <v>0.25593636870384218</v>
      </c>
      <c r="AA46" s="8">
        <v>1.9697561264038086</v>
      </c>
      <c r="AB46" s="8">
        <v>7</v>
      </c>
      <c r="AC46" s="8" t="s">
        <v>847</v>
      </c>
      <c r="AD46" s="8" t="s">
        <v>799</v>
      </c>
      <c r="AE46" s="8">
        <v>2</v>
      </c>
      <c r="AF46" s="8">
        <v>1.2854694128036499</v>
      </c>
      <c r="AG46" s="8">
        <v>477292.7472236848</v>
      </c>
      <c r="AH46" s="8">
        <v>209783.7374964646</v>
      </c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</row>
    <row r="47" spans="1:133" x14ac:dyDescent="0.2">
      <c r="A47" s="6">
        <v>426</v>
      </c>
      <c r="B47" s="9" t="s">
        <v>47</v>
      </c>
      <c r="C47" s="6" t="s">
        <v>34</v>
      </c>
      <c r="D47" s="6" t="s">
        <v>24</v>
      </c>
      <c r="E47" s="6" t="s">
        <v>25</v>
      </c>
      <c r="F47" s="6" t="s">
        <v>40</v>
      </c>
      <c r="G47" s="6" t="s">
        <v>36</v>
      </c>
      <c r="H47" s="6" t="s">
        <v>36</v>
      </c>
      <c r="I47" s="13">
        <f t="shared" si="3"/>
        <v>4</v>
      </c>
      <c r="J47" s="13">
        <f t="shared" si="0"/>
        <v>0</v>
      </c>
      <c r="K47" s="6" t="s">
        <v>28</v>
      </c>
      <c r="L47" s="6" t="s">
        <v>29</v>
      </c>
      <c r="M47" s="6">
        <v>1</v>
      </c>
      <c r="N47" s="6">
        <v>1</v>
      </c>
      <c r="O47" s="6"/>
      <c r="P47" s="6"/>
      <c r="Q47" s="6"/>
      <c r="R47" s="6"/>
      <c r="S47" s="6"/>
      <c r="T47" s="6"/>
      <c r="U47" s="13">
        <f t="shared" si="4"/>
        <v>0</v>
      </c>
      <c r="V47" s="7"/>
      <c r="W47" s="7" t="s">
        <v>957</v>
      </c>
      <c r="X47" s="8" t="s">
        <v>869</v>
      </c>
      <c r="Y47" s="8">
        <v>0.50532891750335684</v>
      </c>
      <c r="Z47" s="8">
        <v>0.50532891750335684</v>
      </c>
      <c r="AA47" s="8">
        <v>4.1760764122009277</v>
      </c>
      <c r="AB47" s="8">
        <v>5</v>
      </c>
      <c r="AC47" s="8" t="s">
        <v>870</v>
      </c>
      <c r="AD47" s="8" t="s">
        <v>799</v>
      </c>
      <c r="AE47" s="8">
        <v>2</v>
      </c>
      <c r="AF47" s="8">
        <v>1.4895949363708496</v>
      </c>
      <c r="AG47" s="8">
        <v>477818.13663535257</v>
      </c>
      <c r="AH47" s="8">
        <v>205911.63476964366</v>
      </c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</row>
    <row r="48" spans="1:133" x14ac:dyDescent="0.2">
      <c r="A48" s="4">
        <v>3</v>
      </c>
      <c r="B48" s="9" t="s">
        <v>43</v>
      </c>
      <c r="C48" s="4" t="s">
        <v>34</v>
      </c>
      <c r="D48" s="4" t="s">
        <v>24</v>
      </c>
      <c r="E48" s="4" t="s">
        <v>25</v>
      </c>
      <c r="F48" s="4" t="s">
        <v>44</v>
      </c>
      <c r="G48" s="4" t="s">
        <v>36</v>
      </c>
      <c r="H48" s="4" t="s">
        <v>36</v>
      </c>
      <c r="I48" s="13">
        <f t="shared" si="3"/>
        <v>4</v>
      </c>
      <c r="J48" s="13">
        <f t="shared" si="0"/>
        <v>0</v>
      </c>
      <c r="K48" s="4" t="s">
        <v>28</v>
      </c>
      <c r="L48" s="4" t="s">
        <v>29</v>
      </c>
      <c r="M48" s="4">
        <v>1</v>
      </c>
      <c r="N48" s="4">
        <v>1</v>
      </c>
      <c r="O48" s="4"/>
      <c r="P48" s="4"/>
      <c r="Q48" s="4"/>
      <c r="R48" s="4"/>
      <c r="S48" s="4"/>
      <c r="T48" s="4"/>
      <c r="U48" s="13">
        <f t="shared" si="4"/>
        <v>0</v>
      </c>
      <c r="V48" s="5"/>
      <c r="W48" s="5"/>
      <c r="X48" t="s">
        <v>45</v>
      </c>
      <c r="Y48">
        <v>0.33852103471756001</v>
      </c>
      <c r="Z48">
        <v>0.33852103471756001</v>
      </c>
      <c r="AA48">
        <v>1.9617857933044434</v>
      </c>
      <c r="AB48">
        <v>6</v>
      </c>
      <c r="AC48" t="s">
        <v>46</v>
      </c>
      <c r="AD48" t="s">
        <v>32</v>
      </c>
      <c r="AE48">
        <v>2</v>
      </c>
      <c r="AF48">
        <v>1.3670837879180908</v>
      </c>
      <c r="AG48">
        <v>473812.82516611251</v>
      </c>
      <c r="AH48">
        <v>229550.45302219121</v>
      </c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</row>
    <row r="49" spans="1:133" x14ac:dyDescent="0.2">
      <c r="A49" s="6">
        <v>7</v>
      </c>
      <c r="B49" s="9" t="s">
        <v>43</v>
      </c>
      <c r="C49" s="6" t="s">
        <v>34</v>
      </c>
      <c r="D49" s="6" t="s">
        <v>24</v>
      </c>
      <c r="E49" s="6" t="s">
        <v>25</v>
      </c>
      <c r="F49" s="6" t="s">
        <v>58</v>
      </c>
      <c r="G49" s="6" t="s">
        <v>36</v>
      </c>
      <c r="H49" s="6" t="s">
        <v>36</v>
      </c>
      <c r="I49" s="13">
        <f t="shared" si="3"/>
        <v>4</v>
      </c>
      <c r="J49" s="13">
        <f t="shared" si="0"/>
        <v>0</v>
      </c>
      <c r="K49" s="6" t="s">
        <v>28</v>
      </c>
      <c r="L49" s="6" t="s">
        <v>34</v>
      </c>
      <c r="M49" s="6">
        <v>1</v>
      </c>
      <c r="N49" s="6">
        <v>0</v>
      </c>
      <c r="O49" s="6"/>
      <c r="P49" s="6"/>
      <c r="Q49" s="6"/>
      <c r="R49" s="6"/>
      <c r="S49" s="6"/>
      <c r="T49" s="6"/>
      <c r="U49" s="13">
        <f t="shared" si="4"/>
        <v>0</v>
      </c>
      <c r="V49" s="7"/>
      <c r="W49" s="7"/>
      <c r="X49" s="8" t="s">
        <v>59</v>
      </c>
      <c r="Y49" s="8">
        <v>0.8120528078567758</v>
      </c>
      <c r="Z49" s="8">
        <v>0.8120528078567758</v>
      </c>
      <c r="AA49" s="8">
        <v>1.9865467548370361</v>
      </c>
      <c r="AB49" s="8">
        <v>8</v>
      </c>
      <c r="AC49" s="8" t="s">
        <v>60</v>
      </c>
      <c r="AD49" s="8" t="s">
        <v>32</v>
      </c>
      <c r="AE49" s="8">
        <v>2</v>
      </c>
      <c r="AF49" s="8">
        <v>1.3064956665039063</v>
      </c>
      <c r="AG49" s="8">
        <v>471272.12617932353</v>
      </c>
      <c r="AH49" s="8">
        <v>229507.91417847699</v>
      </c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</row>
    <row r="50" spans="1:133" x14ac:dyDescent="0.2">
      <c r="A50" s="6">
        <v>16</v>
      </c>
      <c r="B50" s="9" t="s">
        <v>43</v>
      </c>
      <c r="C50" s="6" t="s">
        <v>34</v>
      </c>
      <c r="D50" s="6" t="s">
        <v>24</v>
      </c>
      <c r="E50" s="6" t="s">
        <v>25</v>
      </c>
      <c r="F50" s="6" t="s">
        <v>26</v>
      </c>
      <c r="G50" s="6" t="s">
        <v>27</v>
      </c>
      <c r="H50" s="6" t="s">
        <v>27</v>
      </c>
      <c r="I50" s="13">
        <f t="shared" si="3"/>
        <v>6.25</v>
      </c>
      <c r="J50" s="13">
        <f t="shared" si="0"/>
        <v>0</v>
      </c>
      <c r="K50" s="6" t="s">
        <v>28</v>
      </c>
      <c r="L50" s="6" t="s">
        <v>29</v>
      </c>
      <c r="M50" s="6">
        <v>1</v>
      </c>
      <c r="N50" s="6">
        <v>1</v>
      </c>
      <c r="O50" s="6"/>
      <c r="P50" s="6"/>
      <c r="Q50" s="6"/>
      <c r="R50" s="6"/>
      <c r="S50" s="6"/>
      <c r="T50" s="6"/>
      <c r="U50" s="13">
        <f t="shared" si="4"/>
        <v>0</v>
      </c>
      <c r="V50" s="7"/>
      <c r="W50" s="7"/>
      <c r="X50" s="8" t="s">
        <v>83</v>
      </c>
      <c r="Y50" s="8">
        <v>0.23405865073204038</v>
      </c>
      <c r="Z50" s="8">
        <v>0.23405865073204038</v>
      </c>
      <c r="AA50" s="8">
        <v>2.8664290904998779</v>
      </c>
      <c r="AB50" s="8">
        <v>7</v>
      </c>
      <c r="AC50" s="8" t="s">
        <v>84</v>
      </c>
      <c r="AD50" s="8" t="s">
        <v>32</v>
      </c>
      <c r="AE50" s="8">
        <v>2</v>
      </c>
      <c r="AF50" s="8">
        <v>1.3509876728057861</v>
      </c>
      <c r="AG50" s="8">
        <v>471225.71744538471</v>
      </c>
      <c r="AH50" s="8">
        <v>226834.54596444484</v>
      </c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</row>
    <row r="51" spans="1:133" x14ac:dyDescent="0.2">
      <c r="A51" s="6">
        <v>81</v>
      </c>
      <c r="B51" s="9" t="s">
        <v>43</v>
      </c>
      <c r="C51" s="6" t="s">
        <v>34</v>
      </c>
      <c r="D51" s="6" t="s">
        <v>24</v>
      </c>
      <c r="E51" s="6" t="s">
        <v>25</v>
      </c>
      <c r="F51" s="6" t="s">
        <v>58</v>
      </c>
      <c r="G51" s="6" t="s">
        <v>27</v>
      </c>
      <c r="H51" s="6" t="s">
        <v>27</v>
      </c>
      <c r="I51" s="13">
        <f t="shared" si="3"/>
        <v>6.25</v>
      </c>
      <c r="J51" s="13">
        <f t="shared" si="0"/>
        <v>0</v>
      </c>
      <c r="K51" s="6" t="s">
        <v>28</v>
      </c>
      <c r="L51" s="6" t="s">
        <v>29</v>
      </c>
      <c r="M51" s="6">
        <v>1</v>
      </c>
      <c r="N51" s="6">
        <v>1</v>
      </c>
      <c r="O51" s="6"/>
      <c r="P51" s="6"/>
      <c r="Q51" s="6"/>
      <c r="R51" s="6"/>
      <c r="S51" s="6"/>
      <c r="T51" s="6"/>
      <c r="U51" s="13">
        <f t="shared" si="4"/>
        <v>0</v>
      </c>
      <c r="V51" s="7"/>
      <c r="W51" s="7"/>
      <c r="X51" s="8" t="s">
        <v>222</v>
      </c>
      <c r="Y51" s="8">
        <v>0.25850834727287297</v>
      </c>
      <c r="Z51" s="8">
        <v>0.25850834727287297</v>
      </c>
      <c r="AA51" s="8">
        <v>2.5880539417266846</v>
      </c>
      <c r="AB51" s="8">
        <v>6</v>
      </c>
      <c r="AC51" s="8" t="s">
        <v>223</v>
      </c>
      <c r="AD51" s="8" t="s">
        <v>32</v>
      </c>
      <c r="AE51" s="8">
        <v>2</v>
      </c>
      <c r="AF51" s="8">
        <v>1.2026865482330322</v>
      </c>
      <c r="AG51" s="8">
        <v>468560.875733667</v>
      </c>
      <c r="AH51" s="8">
        <v>234714.16554402903</v>
      </c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</row>
    <row r="52" spans="1:133" x14ac:dyDescent="0.2">
      <c r="A52" s="6">
        <v>92</v>
      </c>
      <c r="B52" s="9" t="s">
        <v>43</v>
      </c>
      <c r="C52" s="6" t="s">
        <v>34</v>
      </c>
      <c r="D52" s="6" t="s">
        <v>24</v>
      </c>
      <c r="E52" s="6" t="s">
        <v>25</v>
      </c>
      <c r="F52" s="6" t="s">
        <v>58</v>
      </c>
      <c r="G52" s="6" t="s">
        <v>36</v>
      </c>
      <c r="H52" s="6" t="s">
        <v>36</v>
      </c>
      <c r="I52" s="13">
        <f t="shared" si="3"/>
        <v>4</v>
      </c>
      <c r="J52" s="13">
        <f t="shared" si="0"/>
        <v>0</v>
      </c>
      <c r="K52" s="6" t="s">
        <v>135</v>
      </c>
      <c r="L52" s="6" t="s">
        <v>29</v>
      </c>
      <c r="M52" s="6">
        <v>1</v>
      </c>
      <c r="N52" s="6">
        <v>1</v>
      </c>
      <c r="O52" s="6"/>
      <c r="P52" s="6"/>
      <c r="Q52" s="6"/>
      <c r="R52" s="6"/>
      <c r="S52" s="6"/>
      <c r="T52" s="6"/>
      <c r="U52" s="13">
        <f t="shared" si="4"/>
        <v>0</v>
      </c>
      <c r="V52" s="7"/>
      <c r="W52" s="7"/>
      <c r="X52" s="8" t="s">
        <v>247</v>
      </c>
      <c r="Y52" s="8">
        <v>0.24812029004096986</v>
      </c>
      <c r="Z52" s="8">
        <v>0.24812029004096986</v>
      </c>
      <c r="AA52" s="8">
        <v>2.6878039836883545</v>
      </c>
      <c r="AB52" s="8">
        <v>6</v>
      </c>
      <c r="AC52" s="8" t="s">
        <v>248</v>
      </c>
      <c r="AD52" s="8" t="s">
        <v>232</v>
      </c>
      <c r="AE52" s="8">
        <v>2</v>
      </c>
      <c r="AF52" s="8">
        <v>1.3068463802337646</v>
      </c>
      <c r="AG52" s="8">
        <v>463353.00739668234</v>
      </c>
      <c r="AH52" s="8">
        <v>232987.18779682991</v>
      </c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</row>
    <row r="53" spans="1:133" x14ac:dyDescent="0.2">
      <c r="A53" s="6">
        <v>96</v>
      </c>
      <c r="B53" s="9" t="s">
        <v>43</v>
      </c>
      <c r="C53" s="6" t="s">
        <v>34</v>
      </c>
      <c r="D53" s="6" t="s">
        <v>24</v>
      </c>
      <c r="E53" s="6" t="s">
        <v>25</v>
      </c>
      <c r="F53" s="6" t="s">
        <v>44</v>
      </c>
      <c r="G53" s="6" t="s">
        <v>36</v>
      </c>
      <c r="H53" s="6" t="s">
        <v>36</v>
      </c>
      <c r="I53" s="13">
        <f t="shared" si="3"/>
        <v>4</v>
      </c>
      <c r="J53" s="13">
        <f t="shared" si="0"/>
        <v>0</v>
      </c>
      <c r="K53" s="6" t="s">
        <v>135</v>
      </c>
      <c r="L53" s="6" t="s">
        <v>34</v>
      </c>
      <c r="M53" s="6">
        <v>1</v>
      </c>
      <c r="N53" s="6">
        <v>0</v>
      </c>
      <c r="O53" s="6"/>
      <c r="P53" s="6"/>
      <c r="Q53" s="6"/>
      <c r="R53" s="6"/>
      <c r="S53" s="6"/>
      <c r="T53" s="6"/>
      <c r="U53" s="13">
        <f t="shared" si="4"/>
        <v>0</v>
      </c>
      <c r="V53" s="7"/>
      <c r="W53" s="7"/>
      <c r="X53" s="8" t="s">
        <v>257</v>
      </c>
      <c r="Y53" s="8">
        <v>0.23554298877716057</v>
      </c>
      <c r="Z53" s="8">
        <v>0.23554298877716057</v>
      </c>
      <c r="AA53" s="8">
        <v>2.3239977359771729</v>
      </c>
      <c r="AB53" s="8">
        <v>8</v>
      </c>
      <c r="AC53" s="8" t="s">
        <v>258</v>
      </c>
      <c r="AD53" s="8" t="s">
        <v>254</v>
      </c>
      <c r="AE53" s="8">
        <v>2</v>
      </c>
      <c r="AF53" s="8">
        <v>1.1372110843658447</v>
      </c>
      <c r="AG53" s="8">
        <v>463304.56477629859</v>
      </c>
      <c r="AH53" s="8">
        <v>233016.50459578948</v>
      </c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</row>
    <row r="54" spans="1:133" x14ac:dyDescent="0.2">
      <c r="A54" s="6">
        <v>370</v>
      </c>
      <c r="B54" s="9" t="s">
        <v>43</v>
      </c>
      <c r="C54" s="6" t="s">
        <v>34</v>
      </c>
      <c r="D54" s="6" t="s">
        <v>24</v>
      </c>
      <c r="E54" s="6" t="s">
        <v>25</v>
      </c>
      <c r="F54" s="6" t="s">
        <v>40</v>
      </c>
      <c r="G54" s="6" t="s">
        <v>36</v>
      </c>
      <c r="H54" s="6" t="s">
        <v>36</v>
      </c>
      <c r="I54" s="13">
        <f t="shared" si="3"/>
        <v>4</v>
      </c>
      <c r="J54" s="13">
        <f t="shared" si="0"/>
        <v>0</v>
      </c>
      <c r="K54" s="6" t="s">
        <v>28</v>
      </c>
      <c r="L54" s="6" t="s">
        <v>29</v>
      </c>
      <c r="M54" s="6">
        <v>1</v>
      </c>
      <c r="N54" s="6">
        <v>1</v>
      </c>
      <c r="O54" s="6"/>
      <c r="P54" s="6"/>
      <c r="Q54" s="6"/>
      <c r="R54" s="6"/>
      <c r="S54" s="6"/>
      <c r="T54" s="6"/>
      <c r="U54" s="13">
        <f t="shared" si="4"/>
        <v>0</v>
      </c>
      <c r="V54" s="7"/>
      <c r="W54" s="7"/>
      <c r="X54" s="8" t="s">
        <v>774</v>
      </c>
      <c r="Y54" s="8">
        <v>0.83081278460842167</v>
      </c>
      <c r="Z54" s="8">
        <v>0.83081278460842167</v>
      </c>
      <c r="AA54" s="8">
        <v>2.948509693145752</v>
      </c>
      <c r="AB54" s="8">
        <v>6</v>
      </c>
      <c r="AC54" s="8" t="s">
        <v>775</v>
      </c>
      <c r="AD54" s="8" t="s">
        <v>568</v>
      </c>
      <c r="AE54" s="8">
        <v>2</v>
      </c>
      <c r="AF54" s="8">
        <v>1.6734476089477539</v>
      </c>
      <c r="AG54" s="8">
        <v>482107.06194499874</v>
      </c>
      <c r="AH54" s="8">
        <v>209486.43018767372</v>
      </c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</row>
    <row r="55" spans="1:133" x14ac:dyDescent="0.2">
      <c r="A55" s="6">
        <v>382</v>
      </c>
      <c r="B55" s="9" t="s">
        <v>43</v>
      </c>
      <c r="C55" s="6" t="s">
        <v>34</v>
      </c>
      <c r="D55" s="6" t="s">
        <v>24</v>
      </c>
      <c r="E55" s="6" t="s">
        <v>25</v>
      </c>
      <c r="F55" s="6" t="s">
        <v>26</v>
      </c>
      <c r="G55" s="6" t="s">
        <v>27</v>
      </c>
      <c r="H55" s="6" t="s">
        <v>27</v>
      </c>
      <c r="I55" s="13">
        <f t="shared" si="3"/>
        <v>6.25</v>
      </c>
      <c r="J55" s="13">
        <f t="shared" si="0"/>
        <v>0</v>
      </c>
      <c r="K55" s="6" t="s">
        <v>28</v>
      </c>
      <c r="L55" s="6" t="s">
        <v>29</v>
      </c>
      <c r="M55" s="6">
        <v>1</v>
      </c>
      <c r="N55" s="6">
        <v>1</v>
      </c>
      <c r="O55" s="6"/>
      <c r="P55" s="6"/>
      <c r="Q55" s="6"/>
      <c r="R55" s="6"/>
      <c r="S55" s="6"/>
      <c r="T55" s="6"/>
      <c r="U55" s="13">
        <f t="shared" si="4"/>
        <v>0</v>
      </c>
      <c r="V55" s="7"/>
      <c r="W55" s="7"/>
      <c r="X55" s="8" t="s">
        <v>797</v>
      </c>
      <c r="Y55" s="8">
        <v>1.6734890717931339</v>
      </c>
      <c r="Z55" s="8">
        <v>1.6734890717931339</v>
      </c>
      <c r="AA55" s="8">
        <v>2.674330472946167</v>
      </c>
      <c r="AB55" s="8">
        <v>6</v>
      </c>
      <c r="AC55" s="8" t="s">
        <v>798</v>
      </c>
      <c r="AD55" s="8" t="s">
        <v>799</v>
      </c>
      <c r="AE55" s="8">
        <v>1</v>
      </c>
      <c r="AF55" s="8">
        <v>1.4318281412124634</v>
      </c>
      <c r="AG55" s="8">
        <v>481746.35233896779</v>
      </c>
      <c r="AH55" s="8">
        <v>208427.10991959399</v>
      </c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</row>
    <row r="56" spans="1:133" x14ac:dyDescent="0.2">
      <c r="A56" s="6">
        <v>408</v>
      </c>
      <c r="B56" s="9" t="s">
        <v>43</v>
      </c>
      <c r="C56" s="6" t="s">
        <v>34</v>
      </c>
      <c r="D56" s="6" t="s">
        <v>24</v>
      </c>
      <c r="E56" s="6" t="s">
        <v>25</v>
      </c>
      <c r="F56" s="6" t="s">
        <v>26</v>
      </c>
      <c r="G56" s="6" t="s">
        <v>27</v>
      </c>
      <c r="H56" s="6" t="s">
        <v>27</v>
      </c>
      <c r="I56" s="13">
        <f t="shared" si="3"/>
        <v>6.25</v>
      </c>
      <c r="J56" s="13">
        <f t="shared" si="0"/>
        <v>0</v>
      </c>
      <c r="K56" s="6" t="s">
        <v>28</v>
      </c>
      <c r="L56" s="6" t="s">
        <v>39</v>
      </c>
      <c r="M56" s="6">
        <v>1</v>
      </c>
      <c r="N56" s="6">
        <v>0</v>
      </c>
      <c r="O56" s="6"/>
      <c r="P56" s="6"/>
      <c r="Q56" s="6"/>
      <c r="R56" s="6"/>
      <c r="S56" s="6"/>
      <c r="T56" s="6"/>
      <c r="U56" s="13">
        <f t="shared" si="4"/>
        <v>0</v>
      </c>
      <c r="V56" s="7"/>
      <c r="W56" s="7"/>
      <c r="X56" s="8" t="s">
        <v>841</v>
      </c>
      <c r="Y56" s="8">
        <v>0.27494088888168333</v>
      </c>
      <c r="Z56" s="8">
        <v>0.27494088888168333</v>
      </c>
      <c r="AA56" s="8">
        <v>2.0306828022003174</v>
      </c>
      <c r="AB56" s="8">
        <v>7</v>
      </c>
      <c r="AC56" s="8" t="s">
        <v>842</v>
      </c>
      <c r="AD56" s="8" t="s">
        <v>799</v>
      </c>
      <c r="AE56" s="8">
        <v>2</v>
      </c>
      <c r="AF56" s="8">
        <v>1.3415898084640503</v>
      </c>
      <c r="AG56" s="8">
        <v>476466.06416986109</v>
      </c>
      <c r="AH56" s="8">
        <v>209768.58606847227</v>
      </c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</row>
    <row r="57" spans="1:133" x14ac:dyDescent="0.2">
      <c r="A57" s="6">
        <v>391</v>
      </c>
      <c r="B57" s="9" t="s">
        <v>408</v>
      </c>
      <c r="C57" s="6" t="s">
        <v>34</v>
      </c>
      <c r="D57" s="6" t="s">
        <v>24</v>
      </c>
      <c r="E57" s="6" t="s">
        <v>25</v>
      </c>
      <c r="F57" s="6" t="s">
        <v>26</v>
      </c>
      <c r="G57" s="6" t="s">
        <v>195</v>
      </c>
      <c r="H57" s="6" t="s">
        <v>195</v>
      </c>
      <c r="I57" s="13">
        <f t="shared" si="3"/>
        <v>9</v>
      </c>
      <c r="J57" s="13">
        <f t="shared" si="0"/>
        <v>0</v>
      </c>
      <c r="K57" s="6" t="s">
        <v>28</v>
      </c>
      <c r="L57" s="6" t="s">
        <v>29</v>
      </c>
      <c r="M57" s="6">
        <v>1</v>
      </c>
      <c r="N57" s="6">
        <v>1</v>
      </c>
      <c r="O57" s="6"/>
      <c r="P57" s="6"/>
      <c r="Q57" s="6"/>
      <c r="R57" s="6"/>
      <c r="S57" s="6"/>
      <c r="T57" s="6"/>
      <c r="U57" s="13">
        <f t="shared" si="4"/>
        <v>0</v>
      </c>
      <c r="V57" s="7"/>
      <c r="W57" s="7"/>
      <c r="X57" s="8" t="s">
        <v>814</v>
      </c>
      <c r="Y57" s="8">
        <v>0.64940081596374499</v>
      </c>
      <c r="Z57" s="8">
        <v>0.64940081596374499</v>
      </c>
      <c r="AA57" s="8">
        <v>2.3224315643310547</v>
      </c>
      <c r="AB57" s="8">
        <v>6</v>
      </c>
      <c r="AC57" s="8" t="s">
        <v>815</v>
      </c>
      <c r="AD57" s="8" t="s">
        <v>799</v>
      </c>
      <c r="AE57" s="8">
        <v>2</v>
      </c>
      <c r="AF57" s="8">
        <v>1.329149603843689</v>
      </c>
      <c r="AG57" s="8">
        <v>480176.34878204373</v>
      </c>
      <c r="AH57" s="8">
        <v>210470.94052319473</v>
      </c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</row>
    <row r="58" spans="1:133" x14ac:dyDescent="0.2">
      <c r="A58" s="6">
        <v>88</v>
      </c>
      <c r="B58" s="9" t="s">
        <v>192</v>
      </c>
      <c r="C58" s="6" t="s">
        <v>34</v>
      </c>
      <c r="D58" s="6" t="s">
        <v>24</v>
      </c>
      <c r="E58" s="6" t="s">
        <v>25</v>
      </c>
      <c r="F58" s="6" t="s">
        <v>40</v>
      </c>
      <c r="G58" s="6" t="s">
        <v>27</v>
      </c>
      <c r="H58" s="6" t="s">
        <v>36</v>
      </c>
      <c r="I58" s="13">
        <f t="shared" si="3"/>
        <v>5</v>
      </c>
      <c r="J58" s="13">
        <f t="shared" si="0"/>
        <v>0</v>
      </c>
      <c r="K58" s="6" t="s">
        <v>28</v>
      </c>
      <c r="L58" s="6" t="s">
        <v>29</v>
      </c>
      <c r="M58" s="6">
        <v>1</v>
      </c>
      <c r="N58" s="6">
        <v>1</v>
      </c>
      <c r="O58" s="6"/>
      <c r="P58" s="6"/>
      <c r="Q58" s="6"/>
      <c r="R58" s="6"/>
      <c r="S58" s="6"/>
      <c r="T58" s="6"/>
      <c r="U58" s="13">
        <f t="shared" si="4"/>
        <v>0</v>
      </c>
      <c r="V58" s="7"/>
      <c r="W58" s="7"/>
      <c r="X58" s="8" t="s">
        <v>238</v>
      </c>
      <c r="Y58" s="8">
        <v>0.22711957454681386</v>
      </c>
      <c r="Z58" s="8">
        <v>0.22711957454681386</v>
      </c>
      <c r="AA58" s="8">
        <v>1.9874676465988159</v>
      </c>
      <c r="AB58" s="8">
        <v>8</v>
      </c>
      <c r="AC58" s="8" t="s">
        <v>239</v>
      </c>
      <c r="AD58" s="8" t="s">
        <v>232</v>
      </c>
      <c r="AE58" s="8">
        <v>2</v>
      </c>
      <c r="AF58" s="8">
        <v>1.1274492740631104</v>
      </c>
      <c r="AG58" s="8">
        <v>460993.79432090069</v>
      </c>
      <c r="AH58" s="8">
        <v>236217.3210655681</v>
      </c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</row>
    <row r="59" spans="1:133" x14ac:dyDescent="0.2">
      <c r="A59" s="6">
        <v>90</v>
      </c>
      <c r="B59" s="9" t="s">
        <v>192</v>
      </c>
      <c r="C59" s="6" t="s">
        <v>34</v>
      </c>
      <c r="D59" s="6" t="s">
        <v>24</v>
      </c>
      <c r="E59" s="6" t="s">
        <v>25</v>
      </c>
      <c r="F59" s="6" t="s">
        <v>40</v>
      </c>
      <c r="G59" s="6" t="s">
        <v>27</v>
      </c>
      <c r="H59" s="6" t="s">
        <v>49</v>
      </c>
      <c r="I59" s="13">
        <f t="shared" si="3"/>
        <v>3.75</v>
      </c>
      <c r="J59" s="13">
        <f t="shared" si="0"/>
        <v>0</v>
      </c>
      <c r="K59" s="6" t="s">
        <v>28</v>
      </c>
      <c r="L59" s="6" t="s">
        <v>29</v>
      </c>
      <c r="M59" s="6">
        <v>1</v>
      </c>
      <c r="N59" s="6">
        <v>1</v>
      </c>
      <c r="O59" s="6"/>
      <c r="P59" s="6"/>
      <c r="Q59" s="6"/>
      <c r="R59" s="6"/>
      <c r="S59" s="6"/>
      <c r="T59" s="6"/>
      <c r="U59" s="13">
        <f t="shared" si="4"/>
        <v>0</v>
      </c>
      <c r="V59" s="7"/>
      <c r="W59" s="7"/>
      <c r="X59" s="8" t="s">
        <v>243</v>
      </c>
      <c r="Y59" s="8">
        <v>0.39334346055984498</v>
      </c>
      <c r="Z59" s="8">
        <v>0.39334346055984498</v>
      </c>
      <c r="AA59" s="8">
        <v>3.439314603805542</v>
      </c>
      <c r="AB59" s="8">
        <v>5</v>
      </c>
      <c r="AC59" s="8" t="s">
        <v>244</v>
      </c>
      <c r="AD59" s="8" t="s">
        <v>232</v>
      </c>
      <c r="AE59" s="8">
        <v>2</v>
      </c>
      <c r="AF59" s="8">
        <v>1.4412804841995239</v>
      </c>
      <c r="AG59" s="8">
        <v>463327.42672632803</v>
      </c>
      <c r="AH59" s="8">
        <v>233098.28264287306</v>
      </c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</row>
    <row r="60" spans="1:133" x14ac:dyDescent="0.2">
      <c r="A60" s="6">
        <v>100</v>
      </c>
      <c r="B60" s="9" t="s">
        <v>192</v>
      </c>
      <c r="C60" s="6" t="s">
        <v>34</v>
      </c>
      <c r="D60" s="6" t="s">
        <v>35</v>
      </c>
      <c r="E60" s="6" t="s">
        <v>25</v>
      </c>
      <c r="F60" s="6" t="s">
        <v>44</v>
      </c>
      <c r="G60" s="6" t="s">
        <v>36</v>
      </c>
      <c r="H60" s="6" t="s">
        <v>49</v>
      </c>
      <c r="I60" s="13">
        <f t="shared" si="3"/>
        <v>3</v>
      </c>
      <c r="J60" s="13">
        <f t="shared" si="0"/>
        <v>0</v>
      </c>
      <c r="K60" s="6" t="s">
        <v>28</v>
      </c>
      <c r="L60" s="6" t="s">
        <v>29</v>
      </c>
      <c r="M60" s="6">
        <v>1</v>
      </c>
      <c r="N60" s="6">
        <v>1</v>
      </c>
      <c r="O60" s="9" t="s">
        <v>47</v>
      </c>
      <c r="P60" s="6" t="s">
        <v>34</v>
      </c>
      <c r="Q60" s="6" t="s">
        <v>25</v>
      </c>
      <c r="R60" s="6" t="s">
        <v>44</v>
      </c>
      <c r="S60" s="6" t="s">
        <v>265</v>
      </c>
      <c r="T60" s="6" t="s">
        <v>49</v>
      </c>
      <c r="U60" s="13">
        <f t="shared" si="4"/>
        <v>3.375</v>
      </c>
      <c r="V60" s="7"/>
      <c r="W60" s="7" t="s">
        <v>899</v>
      </c>
      <c r="X60" s="8" t="s">
        <v>266</v>
      </c>
      <c r="Y60" s="8">
        <v>0.16028893589973459</v>
      </c>
      <c r="Z60" s="8">
        <v>0.16028893589973459</v>
      </c>
      <c r="AA60" s="8">
        <v>2.0813252925872803</v>
      </c>
      <c r="AB60" s="8">
        <v>10</v>
      </c>
      <c r="AC60" s="8" t="s">
        <v>267</v>
      </c>
      <c r="AD60" s="8" t="s">
        <v>254</v>
      </c>
      <c r="AE60" s="8">
        <v>2</v>
      </c>
      <c r="AF60" s="8">
        <v>1.0281702280044556</v>
      </c>
      <c r="AG60" s="8">
        <v>464049.86196469259</v>
      </c>
      <c r="AH60" s="8">
        <v>236059.59425155161</v>
      </c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</row>
    <row r="61" spans="1:133" s="1" customFormat="1" x14ac:dyDescent="0.2">
      <c r="A61" s="6">
        <v>101</v>
      </c>
      <c r="B61" s="9" t="s">
        <v>192</v>
      </c>
      <c r="C61" s="6" t="s">
        <v>34</v>
      </c>
      <c r="D61" s="6" t="s">
        <v>24</v>
      </c>
      <c r="E61" s="6" t="s">
        <v>25</v>
      </c>
      <c r="F61" s="6" t="s">
        <v>26</v>
      </c>
      <c r="G61" s="6" t="s">
        <v>27</v>
      </c>
      <c r="H61" s="6" t="s">
        <v>49</v>
      </c>
      <c r="I61" s="13">
        <f t="shared" si="3"/>
        <v>3.75</v>
      </c>
      <c r="J61" s="13">
        <f t="shared" si="0"/>
        <v>0</v>
      </c>
      <c r="K61" s="6" t="s">
        <v>28</v>
      </c>
      <c r="L61" s="6" t="s">
        <v>29</v>
      </c>
      <c r="M61" s="6">
        <v>1</v>
      </c>
      <c r="N61" s="6">
        <v>1</v>
      </c>
      <c r="O61" s="6"/>
      <c r="P61" s="6"/>
      <c r="Q61" s="6"/>
      <c r="R61" s="6"/>
      <c r="S61" s="6"/>
      <c r="T61" s="6"/>
      <c r="U61" s="13">
        <f t="shared" si="4"/>
        <v>0</v>
      </c>
      <c r="V61" s="7"/>
      <c r="W61" s="7"/>
      <c r="X61" s="8" t="s">
        <v>268</v>
      </c>
      <c r="Y61" s="8">
        <v>0.27303563117980956</v>
      </c>
      <c r="Z61" s="8">
        <v>0.27303563117980956</v>
      </c>
      <c r="AA61" s="8">
        <v>2.0287487506866455</v>
      </c>
      <c r="AB61" s="8">
        <v>10</v>
      </c>
      <c r="AC61" s="8" t="s">
        <v>269</v>
      </c>
      <c r="AD61" s="8" t="s">
        <v>254</v>
      </c>
      <c r="AE61" s="8">
        <v>2</v>
      </c>
      <c r="AF61" s="8">
        <v>1.0290274620056152</v>
      </c>
      <c r="AG61" s="8">
        <v>471504.09310962743</v>
      </c>
      <c r="AH61" s="8">
        <v>237766.44545689429</v>
      </c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</row>
    <row r="62" spans="1:133" s="1" customFormat="1" x14ac:dyDescent="0.2">
      <c r="A62" s="6">
        <v>111</v>
      </c>
      <c r="B62" s="9" t="s">
        <v>192</v>
      </c>
      <c r="C62" s="6" t="s">
        <v>34</v>
      </c>
      <c r="D62" s="6" t="s">
        <v>24</v>
      </c>
      <c r="E62" s="6" t="s">
        <v>25</v>
      </c>
      <c r="F62" s="6" t="s">
        <v>40</v>
      </c>
      <c r="G62" s="6" t="s">
        <v>27</v>
      </c>
      <c r="H62" s="6" t="s">
        <v>49</v>
      </c>
      <c r="I62" s="13">
        <f t="shared" si="3"/>
        <v>3.75</v>
      </c>
      <c r="J62" s="13">
        <f t="shared" si="0"/>
        <v>0</v>
      </c>
      <c r="K62" s="6" t="s">
        <v>135</v>
      </c>
      <c r="L62" s="6" t="s">
        <v>34</v>
      </c>
      <c r="M62" s="6">
        <v>1</v>
      </c>
      <c r="N62" s="6">
        <v>0</v>
      </c>
      <c r="O62" s="6"/>
      <c r="P62" s="6"/>
      <c r="Q62" s="6"/>
      <c r="R62" s="6"/>
      <c r="S62" s="6"/>
      <c r="T62" s="6"/>
      <c r="U62" s="13">
        <f t="shared" si="4"/>
        <v>0</v>
      </c>
      <c r="V62" s="7"/>
      <c r="W62" s="7"/>
      <c r="X62" s="8" t="s">
        <v>291</v>
      </c>
      <c r="Y62" s="8">
        <v>0.29951543092727678</v>
      </c>
      <c r="Z62" s="8">
        <v>0.29951543092727678</v>
      </c>
      <c r="AA62" s="8">
        <v>1.6756472587585449</v>
      </c>
      <c r="AB62" s="8">
        <v>9</v>
      </c>
      <c r="AC62" s="8" t="s">
        <v>292</v>
      </c>
      <c r="AD62" s="8" t="s">
        <v>254</v>
      </c>
      <c r="AE62" s="8">
        <v>2</v>
      </c>
      <c r="AF62" s="8">
        <v>1.1383938789367676</v>
      </c>
      <c r="AG62" s="8">
        <v>472963.73635216843</v>
      </c>
      <c r="AH62" s="8">
        <v>234261.23321629869</v>
      </c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</row>
    <row r="63" spans="1:133" x14ac:dyDescent="0.2">
      <c r="A63" s="6">
        <v>250</v>
      </c>
      <c r="B63" s="9" t="s">
        <v>192</v>
      </c>
      <c r="C63" s="6" t="s">
        <v>34</v>
      </c>
      <c r="D63" s="6" t="s">
        <v>24</v>
      </c>
      <c r="E63" s="6" t="s">
        <v>25</v>
      </c>
      <c r="F63" s="6" t="s">
        <v>44</v>
      </c>
      <c r="G63" s="6" t="s">
        <v>27</v>
      </c>
      <c r="H63" s="6" t="s">
        <v>49</v>
      </c>
      <c r="I63" s="13">
        <f t="shared" si="3"/>
        <v>3.75</v>
      </c>
      <c r="J63" s="13">
        <f t="shared" si="0"/>
        <v>0</v>
      </c>
      <c r="K63" s="6" t="s">
        <v>28</v>
      </c>
      <c r="L63" s="6" t="s">
        <v>29</v>
      </c>
      <c r="M63" s="6">
        <v>1</v>
      </c>
      <c r="N63" s="6">
        <v>1</v>
      </c>
      <c r="O63" s="6"/>
      <c r="P63" s="6"/>
      <c r="Q63" s="6"/>
      <c r="R63" s="6"/>
      <c r="S63" s="6"/>
      <c r="T63" s="6"/>
      <c r="U63" s="13">
        <f t="shared" si="4"/>
        <v>0</v>
      </c>
      <c r="V63" s="7"/>
      <c r="W63" s="7"/>
      <c r="X63" s="8" t="s">
        <v>571</v>
      </c>
      <c r="Y63" s="8">
        <v>0.36457704782485972</v>
      </c>
      <c r="Z63" s="8">
        <v>0.36457704782485972</v>
      </c>
      <c r="AA63" s="8">
        <v>3.5697367191314697</v>
      </c>
      <c r="AB63" s="8">
        <v>6</v>
      </c>
      <c r="AC63" s="8" t="s">
        <v>572</v>
      </c>
      <c r="AD63" s="8" t="s">
        <v>568</v>
      </c>
      <c r="AE63" s="8">
        <v>1</v>
      </c>
      <c r="AF63" s="8">
        <v>1.7135680913925171</v>
      </c>
      <c r="AG63" s="8">
        <v>487318.13110634213</v>
      </c>
      <c r="AH63" s="8">
        <v>231857.53742596979</v>
      </c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</row>
    <row r="64" spans="1:133" s="1" customFormat="1" x14ac:dyDescent="0.2">
      <c r="A64" s="6">
        <v>258</v>
      </c>
      <c r="B64" s="9" t="s">
        <v>192</v>
      </c>
      <c r="C64" s="6" t="s">
        <v>34</v>
      </c>
      <c r="D64" s="6" t="s">
        <v>24</v>
      </c>
      <c r="E64" s="6" t="s">
        <v>25</v>
      </c>
      <c r="F64" s="6" t="s">
        <v>44</v>
      </c>
      <c r="G64" s="6" t="s">
        <v>27</v>
      </c>
      <c r="H64" s="6" t="s">
        <v>49</v>
      </c>
      <c r="I64" s="13">
        <f t="shared" si="3"/>
        <v>3.75</v>
      </c>
      <c r="J64" s="13">
        <f t="shared" si="0"/>
        <v>0</v>
      </c>
      <c r="K64" s="6" t="s">
        <v>28</v>
      </c>
      <c r="L64" s="6" t="s">
        <v>29</v>
      </c>
      <c r="M64" s="6">
        <v>1</v>
      </c>
      <c r="N64" s="6">
        <v>1</v>
      </c>
      <c r="O64" s="6"/>
      <c r="P64" s="6"/>
      <c r="Q64" s="6"/>
      <c r="R64" s="6"/>
      <c r="S64" s="6"/>
      <c r="T64" s="6"/>
      <c r="U64" s="13">
        <f t="shared" si="4"/>
        <v>0</v>
      </c>
      <c r="V64" s="7"/>
      <c r="W64" s="7"/>
      <c r="X64" s="8" t="s">
        <v>584</v>
      </c>
      <c r="Y64" s="8">
        <v>0.37628571510314918</v>
      </c>
      <c r="Z64" s="8">
        <v>0.37628571510314918</v>
      </c>
      <c r="AA64" s="8">
        <v>2.4270093441009521</v>
      </c>
      <c r="AB64" s="8">
        <v>7</v>
      </c>
      <c r="AC64" s="8" t="s">
        <v>281</v>
      </c>
      <c r="AD64" s="8" t="s">
        <v>568</v>
      </c>
      <c r="AE64" s="8">
        <v>2</v>
      </c>
      <c r="AF64" s="8">
        <v>1.3416303396224976</v>
      </c>
      <c r="AG64" s="8">
        <v>479663.62612935406</v>
      </c>
      <c r="AH64" s="8">
        <v>228106.03046236685</v>
      </c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</row>
    <row r="65" spans="1:133" x14ac:dyDescent="0.2">
      <c r="A65" s="6">
        <v>280</v>
      </c>
      <c r="B65" s="9" t="s">
        <v>192</v>
      </c>
      <c r="C65" s="6" t="s">
        <v>34</v>
      </c>
      <c r="D65" s="6" t="s">
        <v>24</v>
      </c>
      <c r="E65" s="6" t="s">
        <v>25</v>
      </c>
      <c r="F65" s="6" t="s">
        <v>26</v>
      </c>
      <c r="G65" s="6" t="s">
        <v>27</v>
      </c>
      <c r="H65" s="6" t="s">
        <v>49</v>
      </c>
      <c r="I65" s="13">
        <f t="shared" si="3"/>
        <v>3.75</v>
      </c>
      <c r="J65" s="13">
        <f t="shared" si="0"/>
        <v>0</v>
      </c>
      <c r="K65" s="6" t="s">
        <v>28</v>
      </c>
      <c r="L65" s="6" t="s">
        <v>29</v>
      </c>
      <c r="M65" s="6">
        <v>1</v>
      </c>
      <c r="N65" s="6">
        <v>1</v>
      </c>
      <c r="O65" s="6"/>
      <c r="P65" s="6"/>
      <c r="Q65" s="6"/>
      <c r="R65" s="6"/>
      <c r="S65" s="6"/>
      <c r="T65" s="6"/>
      <c r="U65" s="13">
        <f t="shared" si="4"/>
        <v>0</v>
      </c>
      <c r="V65" s="7"/>
      <c r="W65" s="7"/>
      <c r="X65" s="8" t="s">
        <v>617</v>
      </c>
      <c r="Y65" s="8">
        <v>0.56441381931304924</v>
      </c>
      <c r="Z65" s="8">
        <v>0.56441381931304924</v>
      </c>
      <c r="AA65" s="8">
        <v>7.6568584442138672</v>
      </c>
      <c r="AB65" s="8">
        <v>4</v>
      </c>
      <c r="AC65" s="8" t="s">
        <v>618</v>
      </c>
      <c r="AD65" s="8" t="s">
        <v>568</v>
      </c>
      <c r="AE65" s="8">
        <v>2</v>
      </c>
      <c r="AF65" s="8">
        <v>3.5848383903503418</v>
      </c>
      <c r="AG65" s="8">
        <v>480288.89925424551</v>
      </c>
      <c r="AH65" s="8">
        <v>227296.63547321287</v>
      </c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</row>
    <row r="66" spans="1:133" x14ac:dyDescent="0.2">
      <c r="A66" s="6">
        <v>284</v>
      </c>
      <c r="B66" s="9" t="s">
        <v>192</v>
      </c>
      <c r="C66" s="6" t="s">
        <v>34</v>
      </c>
      <c r="D66" s="6" t="s">
        <v>24</v>
      </c>
      <c r="E66" s="6" t="s">
        <v>25</v>
      </c>
      <c r="F66" s="6" t="s">
        <v>44</v>
      </c>
      <c r="G66" s="6" t="s">
        <v>27</v>
      </c>
      <c r="H66" s="6" t="s">
        <v>49</v>
      </c>
      <c r="I66" s="13">
        <f t="shared" si="3"/>
        <v>3.75</v>
      </c>
      <c r="J66" s="13">
        <f t="shared" si="0"/>
        <v>0</v>
      </c>
      <c r="K66" s="6" t="s">
        <v>28</v>
      </c>
      <c r="L66" s="6" t="s">
        <v>29</v>
      </c>
      <c r="M66" s="6">
        <v>1</v>
      </c>
      <c r="N66" s="6">
        <v>1</v>
      </c>
      <c r="O66" s="6"/>
      <c r="P66" s="6"/>
      <c r="Q66" s="6"/>
      <c r="R66" s="6"/>
      <c r="S66" s="6"/>
      <c r="T66" s="6"/>
      <c r="U66" s="13">
        <f t="shared" si="4"/>
        <v>0</v>
      </c>
      <c r="V66" s="7"/>
      <c r="W66" s="7"/>
      <c r="X66" s="8" t="s">
        <v>624</v>
      </c>
      <c r="Y66" s="8">
        <v>1.1019153655557441</v>
      </c>
      <c r="Z66" s="8">
        <v>1.1019153655557441</v>
      </c>
      <c r="AA66" s="8">
        <v>7.9052362442016602</v>
      </c>
      <c r="AB66" s="8">
        <v>4</v>
      </c>
      <c r="AC66" s="8" t="s">
        <v>340</v>
      </c>
      <c r="AD66" s="8" t="s">
        <v>568</v>
      </c>
      <c r="AE66" s="8">
        <v>2</v>
      </c>
      <c r="AF66" s="8">
        <v>3.8208158016204834</v>
      </c>
      <c r="AG66" s="8">
        <v>480120.00451092049</v>
      </c>
      <c r="AH66" s="8">
        <v>227087.33383197698</v>
      </c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</row>
    <row r="67" spans="1:133" x14ac:dyDescent="0.2">
      <c r="A67" s="6">
        <v>286</v>
      </c>
      <c r="B67" s="9" t="s">
        <v>192</v>
      </c>
      <c r="C67" s="6" t="s">
        <v>34</v>
      </c>
      <c r="D67" s="6" t="s">
        <v>24</v>
      </c>
      <c r="E67" s="6" t="s">
        <v>25</v>
      </c>
      <c r="F67" s="6" t="s">
        <v>40</v>
      </c>
      <c r="G67" s="6" t="s">
        <v>27</v>
      </c>
      <c r="H67" s="6" t="s">
        <v>49</v>
      </c>
      <c r="I67" s="13">
        <f t="shared" si="3"/>
        <v>3.75</v>
      </c>
      <c r="J67" s="13">
        <f t="shared" ref="J67:J130" si="5">IF(B67="D3-X1",1,0)</f>
        <v>0</v>
      </c>
      <c r="K67" s="6" t="s">
        <v>28</v>
      </c>
      <c r="L67" s="6" t="s">
        <v>29</v>
      </c>
      <c r="M67" s="6">
        <v>1</v>
      </c>
      <c r="N67" s="6">
        <v>1</v>
      </c>
      <c r="O67" s="6"/>
      <c r="P67" s="6"/>
      <c r="Q67" s="6"/>
      <c r="R67" s="6"/>
      <c r="S67" s="6"/>
      <c r="T67" s="6"/>
      <c r="U67" s="13">
        <f t="shared" si="4"/>
        <v>0</v>
      </c>
      <c r="V67" s="7"/>
      <c r="W67" s="7"/>
      <c r="X67" s="8" t="s">
        <v>626</v>
      </c>
      <c r="Y67" s="8">
        <v>0.41625130891799927</v>
      </c>
      <c r="Z67" s="8">
        <v>0.41625130891799927</v>
      </c>
      <c r="AA67" s="8">
        <v>2.3949999809265137</v>
      </c>
      <c r="AB67" s="8">
        <v>7</v>
      </c>
      <c r="AC67" s="8" t="s">
        <v>344</v>
      </c>
      <c r="AD67" s="8" t="s">
        <v>568</v>
      </c>
      <c r="AE67" s="8">
        <v>2</v>
      </c>
      <c r="AF67" s="8">
        <v>1.6274429559707642</v>
      </c>
      <c r="AG67" s="8">
        <v>480477.77959120972</v>
      </c>
      <c r="AH67" s="8">
        <v>226250.4291449236</v>
      </c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</row>
    <row r="68" spans="1:133" x14ac:dyDescent="0.2">
      <c r="A68" s="6">
        <v>298</v>
      </c>
      <c r="B68" s="9" t="s">
        <v>192</v>
      </c>
      <c r="C68" s="6" t="s">
        <v>34</v>
      </c>
      <c r="D68" s="6" t="s">
        <v>24</v>
      </c>
      <c r="E68" s="6" t="s">
        <v>25</v>
      </c>
      <c r="F68" s="6" t="s">
        <v>44</v>
      </c>
      <c r="G68" s="6" t="s">
        <v>27</v>
      </c>
      <c r="H68" s="6" t="s">
        <v>49</v>
      </c>
      <c r="I68" s="13">
        <f t="shared" ref="I68:I99" si="6">G68*H68/144</f>
        <v>3.75</v>
      </c>
      <c r="J68" s="13">
        <f t="shared" si="5"/>
        <v>0</v>
      </c>
      <c r="K68" s="6" t="s">
        <v>28</v>
      </c>
      <c r="L68" s="6" t="s">
        <v>29</v>
      </c>
      <c r="M68" s="6">
        <v>1</v>
      </c>
      <c r="N68" s="6">
        <v>1</v>
      </c>
      <c r="O68" s="6"/>
      <c r="P68" s="6"/>
      <c r="Q68" s="6"/>
      <c r="R68" s="6"/>
      <c r="S68" s="6"/>
      <c r="T68" s="6"/>
      <c r="U68" s="13">
        <f t="shared" ref="U68:U99" si="7">S68*T68/144</f>
        <v>0</v>
      </c>
      <c r="V68" s="7"/>
      <c r="W68" s="7"/>
      <c r="X68" s="8" t="s">
        <v>645</v>
      </c>
      <c r="Y68" s="8">
        <v>0.57149145603179952</v>
      </c>
      <c r="Z68" s="8">
        <v>0.57149145603179952</v>
      </c>
      <c r="AA68" s="8">
        <v>1.7378097772598267</v>
      </c>
      <c r="AB68" s="8">
        <v>8</v>
      </c>
      <c r="AC68" s="8" t="s">
        <v>646</v>
      </c>
      <c r="AD68" s="8" t="s">
        <v>568</v>
      </c>
      <c r="AE68" s="8">
        <v>2</v>
      </c>
      <c r="AF68" s="8">
        <v>0.9891819953918457</v>
      </c>
      <c r="AG68" s="8">
        <v>480484.43499538215</v>
      </c>
      <c r="AH68" s="8">
        <v>225952.46091834528</v>
      </c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</row>
    <row r="69" spans="1:133" s="1" customFormat="1" x14ac:dyDescent="0.2">
      <c r="A69" s="6">
        <v>300</v>
      </c>
      <c r="B69" s="9" t="s">
        <v>192</v>
      </c>
      <c r="C69" s="6" t="s">
        <v>34</v>
      </c>
      <c r="D69" s="6" t="s">
        <v>24</v>
      </c>
      <c r="E69" s="6" t="s">
        <v>25</v>
      </c>
      <c r="F69" s="6" t="s">
        <v>40</v>
      </c>
      <c r="G69" s="6" t="s">
        <v>27</v>
      </c>
      <c r="H69" s="6" t="s">
        <v>49</v>
      </c>
      <c r="I69" s="13">
        <f t="shared" si="6"/>
        <v>3.75</v>
      </c>
      <c r="J69" s="13">
        <f t="shared" si="5"/>
        <v>0</v>
      </c>
      <c r="K69" s="6" t="s">
        <v>28</v>
      </c>
      <c r="L69" s="6" t="s">
        <v>34</v>
      </c>
      <c r="M69" s="6">
        <v>1</v>
      </c>
      <c r="N69" s="6">
        <v>0</v>
      </c>
      <c r="O69" s="6"/>
      <c r="P69" s="6"/>
      <c r="Q69" s="6"/>
      <c r="R69" s="6"/>
      <c r="S69" s="6"/>
      <c r="T69" s="6"/>
      <c r="U69" s="13">
        <f t="shared" si="7"/>
        <v>0</v>
      </c>
      <c r="V69" s="7"/>
      <c r="W69" s="7"/>
      <c r="X69" s="8" t="s">
        <v>648</v>
      </c>
      <c r="Y69" s="8">
        <v>0.18625390291213978</v>
      </c>
      <c r="Z69" s="8">
        <v>0.18625390291213978</v>
      </c>
      <c r="AA69" s="8">
        <v>1.6899276971817017</v>
      </c>
      <c r="AB69" s="8">
        <v>9</v>
      </c>
      <c r="AC69" s="8" t="s">
        <v>380</v>
      </c>
      <c r="AD69" s="8" t="s">
        <v>568</v>
      </c>
      <c r="AE69" s="8">
        <v>2</v>
      </c>
      <c r="AF69" s="8">
        <v>0.91399389505386353</v>
      </c>
      <c r="AG69" s="8">
        <v>480521.57244735491</v>
      </c>
      <c r="AH69" s="8">
        <v>223201.94592321725</v>
      </c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</row>
    <row r="70" spans="1:133" x14ac:dyDescent="0.2">
      <c r="A70" s="6">
        <v>315</v>
      </c>
      <c r="B70" s="9" t="s">
        <v>192</v>
      </c>
      <c r="C70" s="6" t="s">
        <v>34</v>
      </c>
      <c r="D70" s="6" t="s">
        <v>35</v>
      </c>
      <c r="E70" s="6" t="s">
        <v>25</v>
      </c>
      <c r="F70" s="6" t="s">
        <v>26</v>
      </c>
      <c r="G70" s="6" t="s">
        <v>27</v>
      </c>
      <c r="H70" s="6" t="s">
        <v>49</v>
      </c>
      <c r="I70" s="13">
        <f t="shared" si="6"/>
        <v>3.75</v>
      </c>
      <c r="J70" s="13">
        <f t="shared" si="5"/>
        <v>0</v>
      </c>
      <c r="K70" s="6" t="s">
        <v>28</v>
      </c>
      <c r="L70" s="6" t="s">
        <v>29</v>
      </c>
      <c r="M70" s="6">
        <v>1</v>
      </c>
      <c r="N70" s="6">
        <v>1</v>
      </c>
      <c r="O70" s="9" t="s">
        <v>47</v>
      </c>
      <c r="P70" s="6" t="s">
        <v>34</v>
      </c>
      <c r="Q70" s="6" t="s">
        <v>25</v>
      </c>
      <c r="R70" s="6" t="s">
        <v>26</v>
      </c>
      <c r="S70" s="6" t="s">
        <v>27</v>
      </c>
      <c r="T70" s="6" t="s">
        <v>49</v>
      </c>
      <c r="U70" s="13">
        <f t="shared" si="7"/>
        <v>3.75</v>
      </c>
      <c r="V70" s="7"/>
      <c r="W70" s="7" t="s">
        <v>937</v>
      </c>
      <c r="X70" s="8" t="s">
        <v>673</v>
      </c>
      <c r="Y70" s="8">
        <v>0.35837887763977072</v>
      </c>
      <c r="Z70" s="8">
        <v>0.35837887763977072</v>
      </c>
      <c r="AA70" s="8">
        <v>3.5096940994262695</v>
      </c>
      <c r="AB70" s="8">
        <v>5</v>
      </c>
      <c r="AC70" s="8" t="s">
        <v>674</v>
      </c>
      <c r="AD70" s="8" t="s">
        <v>568</v>
      </c>
      <c r="AE70" s="8">
        <v>2</v>
      </c>
      <c r="AF70" s="8">
        <v>2.0048472881317139</v>
      </c>
      <c r="AG70" s="8">
        <v>471345.3940912612</v>
      </c>
      <c r="AH70" s="8">
        <v>216316.44463898233</v>
      </c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</row>
    <row r="71" spans="1:133" x14ac:dyDescent="0.2">
      <c r="A71" s="6">
        <v>341</v>
      </c>
      <c r="B71" s="9" t="s">
        <v>192</v>
      </c>
      <c r="C71" s="6" t="s">
        <v>34</v>
      </c>
      <c r="D71" s="6" t="s">
        <v>24</v>
      </c>
      <c r="E71" s="6" t="s">
        <v>25</v>
      </c>
      <c r="F71" s="6" t="s">
        <v>26</v>
      </c>
      <c r="G71" s="6" t="s">
        <v>27</v>
      </c>
      <c r="H71" s="6" t="s">
        <v>49</v>
      </c>
      <c r="I71" s="13">
        <f t="shared" si="6"/>
        <v>3.75</v>
      </c>
      <c r="J71" s="13">
        <f t="shared" si="5"/>
        <v>0</v>
      </c>
      <c r="K71" s="6" t="s">
        <v>28</v>
      </c>
      <c r="L71" s="6" t="s">
        <v>78</v>
      </c>
      <c r="M71" s="6">
        <v>1</v>
      </c>
      <c r="N71" s="6">
        <v>1</v>
      </c>
      <c r="O71" s="6"/>
      <c r="P71" s="6"/>
      <c r="Q71" s="6"/>
      <c r="R71" s="6"/>
      <c r="S71" s="6"/>
      <c r="T71" s="6"/>
      <c r="U71" s="13">
        <f t="shared" si="7"/>
        <v>0</v>
      </c>
      <c r="V71" s="7"/>
      <c r="W71" s="7"/>
      <c r="X71" s="8" t="s">
        <v>722</v>
      </c>
      <c r="Y71" s="8">
        <v>0.40782200574874894</v>
      </c>
      <c r="Z71" s="8">
        <v>0.40782200574874894</v>
      </c>
      <c r="AA71" s="8">
        <v>2.4824390411376953</v>
      </c>
      <c r="AB71" s="8">
        <v>6</v>
      </c>
      <c r="AC71" s="8" t="s">
        <v>203</v>
      </c>
      <c r="AD71" s="8" t="s">
        <v>568</v>
      </c>
      <c r="AE71" s="8">
        <v>2</v>
      </c>
      <c r="AF71" s="8">
        <v>1.192395806312561</v>
      </c>
      <c r="AG71" s="8">
        <v>479710.68092002388</v>
      </c>
      <c r="AH71" s="8">
        <v>217684.08992246664</v>
      </c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</row>
    <row r="72" spans="1:133" x14ac:dyDescent="0.2">
      <c r="A72" s="6">
        <v>350</v>
      </c>
      <c r="B72" s="9" t="s">
        <v>192</v>
      </c>
      <c r="C72" s="6" t="s">
        <v>34</v>
      </c>
      <c r="D72" s="6" t="s">
        <v>24</v>
      </c>
      <c r="E72" s="6" t="s">
        <v>25</v>
      </c>
      <c r="F72" s="6" t="s">
        <v>58</v>
      </c>
      <c r="G72" s="6" t="s">
        <v>27</v>
      </c>
      <c r="H72" s="6" t="s">
        <v>49</v>
      </c>
      <c r="I72" s="13">
        <f t="shared" si="6"/>
        <v>3.75</v>
      </c>
      <c r="J72" s="13">
        <f t="shared" si="5"/>
        <v>0</v>
      </c>
      <c r="K72" s="6" t="s">
        <v>28</v>
      </c>
      <c r="L72" s="6" t="s">
        <v>29</v>
      </c>
      <c r="M72" s="6">
        <v>1</v>
      </c>
      <c r="N72" s="6">
        <v>1</v>
      </c>
      <c r="O72" s="6"/>
      <c r="P72" s="6"/>
      <c r="Q72" s="6"/>
      <c r="R72" s="6"/>
      <c r="S72" s="6"/>
      <c r="T72" s="6"/>
      <c r="U72" s="13">
        <f t="shared" si="7"/>
        <v>0</v>
      </c>
      <c r="V72" s="7"/>
      <c r="W72" s="7"/>
      <c r="X72" s="8" t="s">
        <v>739</v>
      </c>
      <c r="Y72" s="8">
        <v>0.7306745576858521</v>
      </c>
      <c r="Z72" s="8">
        <v>0.7306745576858521</v>
      </c>
      <c r="AA72" s="8">
        <v>5.2529606819152832</v>
      </c>
      <c r="AB72" s="8">
        <v>5</v>
      </c>
      <c r="AC72" s="8" t="s">
        <v>212</v>
      </c>
      <c r="AD72" s="8" t="s">
        <v>568</v>
      </c>
      <c r="AE72" s="8">
        <v>2</v>
      </c>
      <c r="AF72" s="8">
        <v>4.593233585357666</v>
      </c>
      <c r="AG72" s="8">
        <v>486811.06775825279</v>
      </c>
      <c r="AH72" s="8">
        <v>206832.3404825725</v>
      </c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</row>
    <row r="73" spans="1:133" x14ac:dyDescent="0.2">
      <c r="A73" s="6">
        <v>365</v>
      </c>
      <c r="B73" s="9" t="s">
        <v>192</v>
      </c>
      <c r="C73" s="6" t="s">
        <v>34</v>
      </c>
      <c r="D73" s="6" t="s">
        <v>24</v>
      </c>
      <c r="E73" s="6" t="s">
        <v>25</v>
      </c>
      <c r="F73" s="6" t="s">
        <v>44</v>
      </c>
      <c r="G73" s="6" t="s">
        <v>27</v>
      </c>
      <c r="H73" s="6" t="s">
        <v>49</v>
      </c>
      <c r="I73" s="13">
        <f t="shared" si="6"/>
        <v>3.75</v>
      </c>
      <c r="J73" s="13">
        <f t="shared" si="5"/>
        <v>0</v>
      </c>
      <c r="K73" s="6" t="s">
        <v>28</v>
      </c>
      <c r="L73" s="6" t="s">
        <v>34</v>
      </c>
      <c r="M73" s="6">
        <v>1</v>
      </c>
      <c r="N73" s="6">
        <v>0</v>
      </c>
      <c r="O73" s="6"/>
      <c r="P73" s="6"/>
      <c r="Q73" s="6"/>
      <c r="R73" s="6"/>
      <c r="S73" s="6"/>
      <c r="T73" s="6"/>
      <c r="U73" s="13">
        <f t="shared" si="7"/>
        <v>0</v>
      </c>
      <c r="V73" s="7"/>
      <c r="W73" s="7"/>
      <c r="X73" s="8" t="s">
        <v>764</v>
      </c>
      <c r="Y73" s="8">
        <v>0.26718348264694219</v>
      </c>
      <c r="Z73" s="8">
        <v>0.26718348264694219</v>
      </c>
      <c r="AA73" s="8">
        <v>2.0376169681549072</v>
      </c>
      <c r="AB73" s="8">
        <v>8</v>
      </c>
      <c r="AC73" s="8" t="s">
        <v>765</v>
      </c>
      <c r="AD73" s="8" t="s">
        <v>568</v>
      </c>
      <c r="AE73" s="8">
        <v>2</v>
      </c>
      <c r="AF73" s="8">
        <v>1.2820100784301758</v>
      </c>
      <c r="AG73" s="8">
        <v>481785.94722351868</v>
      </c>
      <c r="AH73" s="8">
        <v>209371.40322058758</v>
      </c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</row>
    <row r="74" spans="1:133" x14ac:dyDescent="0.2">
      <c r="A74" s="6">
        <v>376</v>
      </c>
      <c r="B74" s="9" t="s">
        <v>192</v>
      </c>
      <c r="C74" s="6" t="s">
        <v>34</v>
      </c>
      <c r="D74" s="6" t="s">
        <v>24</v>
      </c>
      <c r="E74" s="6" t="s">
        <v>25</v>
      </c>
      <c r="F74" s="6" t="s">
        <v>40</v>
      </c>
      <c r="G74" s="6" t="s">
        <v>27</v>
      </c>
      <c r="H74" s="6" t="s">
        <v>49</v>
      </c>
      <c r="I74" s="13">
        <f t="shared" si="6"/>
        <v>3.75</v>
      </c>
      <c r="J74" s="13">
        <f t="shared" si="5"/>
        <v>0</v>
      </c>
      <c r="K74" s="6" t="s">
        <v>28</v>
      </c>
      <c r="L74" s="6" t="s">
        <v>29</v>
      </c>
      <c r="M74" s="6">
        <v>1</v>
      </c>
      <c r="N74" s="6">
        <v>1</v>
      </c>
      <c r="O74" s="6"/>
      <c r="P74" s="6"/>
      <c r="Q74" s="6"/>
      <c r="R74" s="6"/>
      <c r="S74" s="6"/>
      <c r="T74" s="6"/>
      <c r="U74" s="13">
        <f t="shared" si="7"/>
        <v>0</v>
      </c>
      <c r="V74" s="7"/>
      <c r="W74" s="7"/>
      <c r="X74" s="8" t="s">
        <v>786</v>
      </c>
      <c r="Y74" s="8">
        <v>0.30629595518112201</v>
      </c>
      <c r="Z74" s="8">
        <v>0.30629595518112201</v>
      </c>
      <c r="AA74" s="8">
        <v>2.287440299987793</v>
      </c>
      <c r="AB74" s="8">
        <v>8</v>
      </c>
      <c r="AC74" s="8" t="s">
        <v>787</v>
      </c>
      <c r="AD74" s="8" t="s">
        <v>568</v>
      </c>
      <c r="AE74" s="8">
        <v>2</v>
      </c>
      <c r="AF74" s="8">
        <v>1.4908915758132935</v>
      </c>
      <c r="AG74" s="8">
        <v>481778.86634456809</v>
      </c>
      <c r="AH74" s="8">
        <v>210932.64908314662</v>
      </c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</row>
    <row r="75" spans="1:133" x14ac:dyDescent="0.2">
      <c r="A75" s="6">
        <v>380</v>
      </c>
      <c r="B75" s="9" t="s">
        <v>192</v>
      </c>
      <c r="C75" s="6" t="s">
        <v>34</v>
      </c>
      <c r="D75" s="6" t="s">
        <v>24</v>
      </c>
      <c r="E75" s="6" t="s">
        <v>25</v>
      </c>
      <c r="F75" s="6" t="s">
        <v>44</v>
      </c>
      <c r="G75" s="6" t="s">
        <v>27</v>
      </c>
      <c r="H75" s="6" t="s">
        <v>49</v>
      </c>
      <c r="I75" s="13">
        <f t="shared" si="6"/>
        <v>3.75</v>
      </c>
      <c r="J75" s="13">
        <f t="shared" si="5"/>
        <v>0</v>
      </c>
      <c r="K75" s="6" t="s">
        <v>28</v>
      </c>
      <c r="L75" s="6" t="s">
        <v>29</v>
      </c>
      <c r="M75" s="6">
        <v>1</v>
      </c>
      <c r="N75" s="6">
        <v>1</v>
      </c>
      <c r="O75" s="6"/>
      <c r="P75" s="6"/>
      <c r="Q75" s="6"/>
      <c r="R75" s="6"/>
      <c r="S75" s="6"/>
      <c r="T75" s="6"/>
      <c r="U75" s="13">
        <f t="shared" si="7"/>
        <v>0</v>
      </c>
      <c r="V75" s="7"/>
      <c r="W75" s="7"/>
      <c r="X75" s="8" t="s">
        <v>794</v>
      </c>
      <c r="Y75" s="8">
        <v>0.48312767982482935</v>
      </c>
      <c r="Z75" s="8">
        <v>0.48312767982482935</v>
      </c>
      <c r="AA75" s="8">
        <v>2.6567802429199219</v>
      </c>
      <c r="AB75" s="8">
        <v>7</v>
      </c>
      <c r="AC75" s="8" t="s">
        <v>795</v>
      </c>
      <c r="AD75" s="8" t="s">
        <v>568</v>
      </c>
      <c r="AE75" s="8">
        <v>2</v>
      </c>
      <c r="AF75" s="8">
        <v>1.4782819747924805</v>
      </c>
      <c r="AG75" s="8">
        <v>481782.25818351062</v>
      </c>
      <c r="AH75" s="8">
        <v>213532.20813468526</v>
      </c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</row>
    <row r="76" spans="1:133" x14ac:dyDescent="0.2">
      <c r="A76" s="6">
        <v>399</v>
      </c>
      <c r="B76" s="9" t="s">
        <v>192</v>
      </c>
      <c r="C76" s="6" t="s">
        <v>34</v>
      </c>
      <c r="D76" s="6" t="s">
        <v>24</v>
      </c>
      <c r="E76" s="6" t="s">
        <v>25</v>
      </c>
      <c r="F76" s="6" t="s">
        <v>44</v>
      </c>
      <c r="G76" s="6" t="s">
        <v>27</v>
      </c>
      <c r="H76" s="6" t="s">
        <v>49</v>
      </c>
      <c r="I76" s="13">
        <f t="shared" si="6"/>
        <v>3.75</v>
      </c>
      <c r="J76" s="13">
        <f t="shared" si="5"/>
        <v>0</v>
      </c>
      <c r="K76" s="6" t="s">
        <v>28</v>
      </c>
      <c r="L76" s="6" t="s">
        <v>29</v>
      </c>
      <c r="M76" s="6">
        <v>1</v>
      </c>
      <c r="N76" s="6">
        <v>1</v>
      </c>
      <c r="O76" s="6"/>
      <c r="P76" s="6"/>
      <c r="Q76" s="6"/>
      <c r="R76" s="6"/>
      <c r="S76" s="6"/>
      <c r="T76" s="6"/>
      <c r="U76" s="13">
        <f t="shared" si="7"/>
        <v>0</v>
      </c>
      <c r="V76" s="7"/>
      <c r="W76" s="7"/>
      <c r="X76" s="8" t="s">
        <v>828</v>
      </c>
      <c r="Y76" s="8">
        <v>0.69231754302978554</v>
      </c>
      <c r="Z76" s="8">
        <v>0.69231754302978554</v>
      </c>
      <c r="AA76" s="8">
        <v>2.5861208438873291</v>
      </c>
      <c r="AB76" s="8">
        <v>6</v>
      </c>
      <c r="AC76" s="8" t="s">
        <v>95</v>
      </c>
      <c r="AD76" s="8" t="s">
        <v>799</v>
      </c>
      <c r="AE76" s="8">
        <v>2</v>
      </c>
      <c r="AF76" s="8">
        <v>1.7502001523971558</v>
      </c>
      <c r="AG76" s="8">
        <v>476497.10490132059</v>
      </c>
      <c r="AH76" s="8">
        <v>213481.80020796161</v>
      </c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</row>
    <row r="77" spans="1:133" x14ac:dyDescent="0.2">
      <c r="A77" s="6">
        <v>24</v>
      </c>
      <c r="B77" s="9" t="s">
        <v>100</v>
      </c>
      <c r="C77" s="6" t="s">
        <v>34</v>
      </c>
      <c r="D77" s="6" t="s">
        <v>24</v>
      </c>
      <c r="E77" s="6" t="s">
        <v>25</v>
      </c>
      <c r="F77" s="6" t="s">
        <v>26</v>
      </c>
      <c r="G77" s="6" t="s">
        <v>49</v>
      </c>
      <c r="H77" s="6" t="s">
        <v>49</v>
      </c>
      <c r="I77" s="13">
        <f t="shared" si="6"/>
        <v>2.25</v>
      </c>
      <c r="J77" s="13">
        <f t="shared" si="5"/>
        <v>0</v>
      </c>
      <c r="K77" s="6" t="s">
        <v>28</v>
      </c>
      <c r="L77" s="6" t="s">
        <v>34</v>
      </c>
      <c r="M77" s="6">
        <v>1</v>
      </c>
      <c r="N77" s="6">
        <v>0</v>
      </c>
      <c r="O77" s="6"/>
      <c r="P77" s="6"/>
      <c r="Q77" s="6"/>
      <c r="R77" s="6"/>
      <c r="S77" s="6"/>
      <c r="T77" s="6"/>
      <c r="U77" s="13">
        <f t="shared" si="7"/>
        <v>0</v>
      </c>
      <c r="V77" s="7"/>
      <c r="W77" s="7"/>
      <c r="X77" s="8" t="s">
        <v>101</v>
      </c>
      <c r="Y77" s="8">
        <v>0.2567433238029479</v>
      </c>
      <c r="Z77" s="8">
        <v>0.2567433238029479</v>
      </c>
      <c r="AA77" s="8">
        <v>2.4107270240783691</v>
      </c>
      <c r="AB77" s="8">
        <v>7</v>
      </c>
      <c r="AC77" s="8" t="s">
        <v>102</v>
      </c>
      <c r="AD77" s="8" t="s">
        <v>32</v>
      </c>
      <c r="AE77" s="8">
        <v>2</v>
      </c>
      <c r="AF77" s="8">
        <v>1.3376815319061279</v>
      </c>
      <c r="AG77" s="8">
        <v>467313.30913260614</v>
      </c>
      <c r="AH77" s="8">
        <v>227021.51481697583</v>
      </c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</row>
    <row r="78" spans="1:133" x14ac:dyDescent="0.2">
      <c r="A78" s="6">
        <v>29</v>
      </c>
      <c r="B78" s="9" t="s">
        <v>100</v>
      </c>
      <c r="C78" s="6" t="s">
        <v>34</v>
      </c>
      <c r="D78" s="6" t="s">
        <v>24</v>
      </c>
      <c r="E78" s="6" t="s">
        <v>25</v>
      </c>
      <c r="F78" s="6" t="s">
        <v>40</v>
      </c>
      <c r="G78" s="6" t="s">
        <v>49</v>
      </c>
      <c r="H78" s="6" t="s">
        <v>49</v>
      </c>
      <c r="I78" s="13">
        <f t="shared" si="6"/>
        <v>2.25</v>
      </c>
      <c r="J78" s="13">
        <f t="shared" si="5"/>
        <v>0</v>
      </c>
      <c r="K78" s="6" t="s">
        <v>28</v>
      </c>
      <c r="L78" s="6" t="s">
        <v>34</v>
      </c>
      <c r="M78" s="6">
        <v>1</v>
      </c>
      <c r="N78" s="6">
        <v>0</v>
      </c>
      <c r="O78" s="6"/>
      <c r="P78" s="6"/>
      <c r="Q78" s="6"/>
      <c r="R78" s="6"/>
      <c r="S78" s="6"/>
      <c r="T78" s="6"/>
      <c r="U78" s="13">
        <f t="shared" si="7"/>
        <v>0</v>
      </c>
      <c r="V78" s="7"/>
      <c r="W78" s="7"/>
      <c r="X78" s="8" t="s">
        <v>111</v>
      </c>
      <c r="Y78" s="8">
        <v>0.35341388225555415</v>
      </c>
      <c r="Z78" s="8">
        <v>0.35341388225555415</v>
      </c>
      <c r="AA78" s="8">
        <v>1.6657657623291016</v>
      </c>
      <c r="AB78" s="8">
        <v>9</v>
      </c>
      <c r="AC78" s="8" t="s">
        <v>112</v>
      </c>
      <c r="AD78" s="8" t="s">
        <v>32</v>
      </c>
      <c r="AE78" s="8">
        <v>2</v>
      </c>
      <c r="AF78" s="8">
        <v>0.90855848789215088</v>
      </c>
      <c r="AG78" s="8">
        <v>467215.09671746066</v>
      </c>
      <c r="AH78" s="8">
        <v>227435.97828313868</v>
      </c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</row>
    <row r="79" spans="1:133" x14ac:dyDescent="0.2">
      <c r="A79" s="6">
        <v>30</v>
      </c>
      <c r="B79" s="9" t="s">
        <v>100</v>
      </c>
      <c r="C79" s="6" t="s">
        <v>34</v>
      </c>
      <c r="D79" s="6" t="s">
        <v>24</v>
      </c>
      <c r="E79" s="6" t="s">
        <v>25</v>
      </c>
      <c r="F79" s="6" t="s">
        <v>40</v>
      </c>
      <c r="G79" s="6" t="s">
        <v>49</v>
      </c>
      <c r="H79" s="6" t="s">
        <v>73</v>
      </c>
      <c r="I79" s="13">
        <f t="shared" si="6"/>
        <v>1.125</v>
      </c>
      <c r="J79" s="13">
        <f t="shared" si="5"/>
        <v>0</v>
      </c>
      <c r="K79" s="6" t="s">
        <v>28</v>
      </c>
      <c r="L79" s="6" t="s">
        <v>29</v>
      </c>
      <c r="M79" s="6">
        <v>1</v>
      </c>
      <c r="N79" s="6">
        <v>1</v>
      </c>
      <c r="O79" s="6"/>
      <c r="P79" s="6"/>
      <c r="Q79" s="6"/>
      <c r="R79" s="6"/>
      <c r="S79" s="6"/>
      <c r="T79" s="6"/>
      <c r="U79" s="13">
        <f t="shared" si="7"/>
        <v>0</v>
      </c>
      <c r="V79" s="7"/>
      <c r="W79" s="7"/>
      <c r="X79" s="8" t="s">
        <v>113</v>
      </c>
      <c r="Y79" s="8">
        <v>0.36172968387603743</v>
      </c>
      <c r="Z79" s="8">
        <v>0.36172968387603743</v>
      </c>
      <c r="AA79" s="8">
        <v>6.0249972343444824</v>
      </c>
      <c r="AB79" s="8">
        <v>5</v>
      </c>
      <c r="AC79" s="8" t="s">
        <v>114</v>
      </c>
      <c r="AD79" s="8" t="s">
        <v>32</v>
      </c>
      <c r="AE79" s="8">
        <v>2</v>
      </c>
      <c r="AF79" s="8">
        <v>4.0734090805053711</v>
      </c>
      <c r="AG79" s="8">
        <v>467373.26027118921</v>
      </c>
      <c r="AH79" s="8">
        <v>227624.74303031625</v>
      </c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</row>
    <row r="80" spans="1:133" x14ac:dyDescent="0.2">
      <c r="A80" s="6">
        <v>32</v>
      </c>
      <c r="B80" s="9" t="s">
        <v>100</v>
      </c>
      <c r="C80" s="6" t="s">
        <v>34</v>
      </c>
      <c r="D80" s="6" t="s">
        <v>24</v>
      </c>
      <c r="E80" s="6" t="s">
        <v>25</v>
      </c>
      <c r="F80" s="6" t="s">
        <v>26</v>
      </c>
      <c r="G80" s="6" t="s">
        <v>49</v>
      </c>
      <c r="H80" s="6" t="s">
        <v>61</v>
      </c>
      <c r="I80" s="13">
        <f t="shared" si="6"/>
        <v>1.5</v>
      </c>
      <c r="J80" s="13">
        <f t="shared" si="5"/>
        <v>0</v>
      </c>
      <c r="K80" s="6" t="s">
        <v>28</v>
      </c>
      <c r="L80" s="6" t="s">
        <v>29</v>
      </c>
      <c r="M80" s="6">
        <v>1</v>
      </c>
      <c r="N80" s="6">
        <v>1</v>
      </c>
      <c r="O80" s="6"/>
      <c r="P80" s="6"/>
      <c r="Q80" s="6"/>
      <c r="R80" s="6"/>
      <c r="S80" s="6"/>
      <c r="T80" s="6"/>
      <c r="U80" s="13">
        <f t="shared" si="7"/>
        <v>0</v>
      </c>
      <c r="V80" s="7"/>
      <c r="W80" s="7"/>
      <c r="X80" s="8" t="s">
        <v>117</v>
      </c>
      <c r="Y80" s="8">
        <v>0.58841998577117949</v>
      </c>
      <c r="Z80" s="8">
        <v>0.58841998577117949</v>
      </c>
      <c r="AA80" s="8">
        <v>2.6882069110870361</v>
      </c>
      <c r="AB80" s="8">
        <v>6</v>
      </c>
      <c r="AC80" s="8" t="s">
        <v>118</v>
      </c>
      <c r="AD80" s="8" t="s">
        <v>32</v>
      </c>
      <c r="AE80" s="8">
        <v>2</v>
      </c>
      <c r="AF80" s="8">
        <v>1.4290570020675659</v>
      </c>
      <c r="AG80" s="8">
        <v>467231.27579723834</v>
      </c>
      <c r="AH80" s="8">
        <v>227928.89202162428</v>
      </c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</row>
    <row r="81" spans="1:133" x14ac:dyDescent="0.2">
      <c r="A81" s="6">
        <v>34</v>
      </c>
      <c r="B81" s="9" t="s">
        <v>100</v>
      </c>
      <c r="C81" s="6" t="s">
        <v>34</v>
      </c>
      <c r="D81" s="6" t="s">
        <v>24</v>
      </c>
      <c r="E81" s="6" t="s">
        <v>25</v>
      </c>
      <c r="F81" s="6" t="s">
        <v>58</v>
      </c>
      <c r="G81" s="6" t="s">
        <v>49</v>
      </c>
      <c r="H81" s="6" t="s">
        <v>61</v>
      </c>
      <c r="I81" s="13">
        <f t="shared" si="6"/>
        <v>1.5</v>
      </c>
      <c r="J81" s="13">
        <f t="shared" si="5"/>
        <v>0</v>
      </c>
      <c r="K81" s="6" t="s">
        <v>28</v>
      </c>
      <c r="L81" s="6" t="s">
        <v>29</v>
      </c>
      <c r="M81" s="6">
        <v>1</v>
      </c>
      <c r="N81" s="6">
        <v>1</v>
      </c>
      <c r="O81" s="6"/>
      <c r="P81" s="6"/>
      <c r="Q81" s="6"/>
      <c r="R81" s="6"/>
      <c r="S81" s="6"/>
      <c r="T81" s="6"/>
      <c r="U81" s="13">
        <f t="shared" si="7"/>
        <v>0</v>
      </c>
      <c r="V81" s="7"/>
      <c r="W81" s="7"/>
      <c r="X81" s="8" t="s">
        <v>121</v>
      </c>
      <c r="Y81" s="8">
        <v>6.2622531553492173</v>
      </c>
      <c r="Z81" s="8">
        <v>6.2622531553492173</v>
      </c>
      <c r="AA81" s="8">
        <v>2.7173721790313721</v>
      </c>
      <c r="AB81" s="8">
        <v>5</v>
      </c>
      <c r="AC81" s="8" t="s">
        <v>122</v>
      </c>
      <c r="AD81" s="8" t="s">
        <v>32</v>
      </c>
      <c r="AE81" s="8">
        <v>2</v>
      </c>
      <c r="AF81" s="8">
        <v>1.5275207757949829</v>
      </c>
      <c r="AG81" s="8">
        <v>466882.07948313688</v>
      </c>
      <c r="AH81" s="8">
        <v>227745.22405919965</v>
      </c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</row>
    <row r="82" spans="1:133" x14ac:dyDescent="0.2">
      <c r="A82" s="6">
        <v>35</v>
      </c>
      <c r="B82" s="9" t="s">
        <v>100</v>
      </c>
      <c r="C82" s="6" t="s">
        <v>34</v>
      </c>
      <c r="D82" s="6" t="s">
        <v>24</v>
      </c>
      <c r="E82" s="6" t="s">
        <v>25</v>
      </c>
      <c r="F82" s="6" t="s">
        <v>26</v>
      </c>
      <c r="G82" s="6" t="s">
        <v>49</v>
      </c>
      <c r="H82" s="6" t="s">
        <v>61</v>
      </c>
      <c r="I82" s="13">
        <f t="shared" si="6"/>
        <v>1.5</v>
      </c>
      <c r="J82" s="13">
        <f t="shared" si="5"/>
        <v>0</v>
      </c>
      <c r="K82" s="6" t="s">
        <v>28</v>
      </c>
      <c r="L82" s="6" t="s">
        <v>29</v>
      </c>
      <c r="M82" s="6">
        <v>1</v>
      </c>
      <c r="N82" s="6">
        <v>1</v>
      </c>
      <c r="O82" s="6"/>
      <c r="P82" s="6"/>
      <c r="Q82" s="6"/>
      <c r="R82" s="6"/>
      <c r="S82" s="6"/>
      <c r="T82" s="6"/>
      <c r="U82" s="13">
        <f t="shared" si="7"/>
        <v>0</v>
      </c>
      <c r="V82" s="7"/>
      <c r="W82" s="7"/>
      <c r="X82" s="8" t="s">
        <v>123</v>
      </c>
      <c r="Y82" s="8">
        <v>6.5492462512535106</v>
      </c>
      <c r="Z82" s="8">
        <v>6.5492462512535106</v>
      </c>
      <c r="AA82" s="8">
        <v>11.815357208251953</v>
      </c>
      <c r="AB82" s="8">
        <v>5</v>
      </c>
      <c r="AC82" s="8" t="s">
        <v>124</v>
      </c>
      <c r="AD82" s="8" t="s">
        <v>32</v>
      </c>
      <c r="AE82" s="8">
        <v>2</v>
      </c>
      <c r="AF82" s="8">
        <v>8.293797492980957</v>
      </c>
      <c r="AG82" s="8">
        <v>466853.73122502671</v>
      </c>
      <c r="AH82" s="8">
        <v>227747.71267209313</v>
      </c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</row>
    <row r="83" spans="1:133" x14ac:dyDescent="0.2">
      <c r="A83" s="6">
        <v>36</v>
      </c>
      <c r="B83" s="9" t="s">
        <v>100</v>
      </c>
      <c r="C83" s="6" t="s">
        <v>34</v>
      </c>
      <c r="D83" s="6" t="s">
        <v>24</v>
      </c>
      <c r="E83" s="6" t="s">
        <v>25</v>
      </c>
      <c r="F83" s="6" t="s">
        <v>40</v>
      </c>
      <c r="G83" s="6" t="s">
        <v>49</v>
      </c>
      <c r="H83" s="6" t="s">
        <v>61</v>
      </c>
      <c r="I83" s="13">
        <f t="shared" si="6"/>
        <v>1.5</v>
      </c>
      <c r="J83" s="13">
        <f t="shared" si="5"/>
        <v>0</v>
      </c>
      <c r="K83" s="6" t="s">
        <v>28</v>
      </c>
      <c r="L83" s="6" t="s">
        <v>29</v>
      </c>
      <c r="M83" s="6">
        <v>1</v>
      </c>
      <c r="N83" s="6">
        <v>1</v>
      </c>
      <c r="O83" s="6"/>
      <c r="P83" s="6"/>
      <c r="Q83" s="6"/>
      <c r="R83" s="6"/>
      <c r="S83" s="6"/>
      <c r="T83" s="6"/>
      <c r="U83" s="13">
        <f t="shared" si="7"/>
        <v>0</v>
      </c>
      <c r="V83" s="7"/>
      <c r="W83" s="7"/>
      <c r="X83" s="8" t="s">
        <v>125</v>
      </c>
      <c r="Y83" s="8">
        <v>0.55204655170440675</v>
      </c>
      <c r="Z83" s="8">
        <v>0.55204655170440675</v>
      </c>
      <c r="AA83" s="8">
        <v>2.1874356269836426</v>
      </c>
      <c r="AB83" s="8">
        <v>7</v>
      </c>
      <c r="AC83" s="8" t="s">
        <v>126</v>
      </c>
      <c r="AD83" s="8" t="s">
        <v>32</v>
      </c>
      <c r="AE83" s="8">
        <v>2</v>
      </c>
      <c r="AF83" s="8">
        <v>1.1960887908935547</v>
      </c>
      <c r="AG83" s="8">
        <v>466441.51225787844</v>
      </c>
      <c r="AH83" s="8">
        <v>227313.56432104576</v>
      </c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</row>
    <row r="84" spans="1:133" x14ac:dyDescent="0.2">
      <c r="A84" s="6">
        <v>37</v>
      </c>
      <c r="B84" s="9" t="s">
        <v>100</v>
      </c>
      <c r="C84" s="6" t="s">
        <v>34</v>
      </c>
      <c r="D84" s="6" t="s">
        <v>24</v>
      </c>
      <c r="E84" s="6" t="s">
        <v>25</v>
      </c>
      <c r="F84" s="6" t="s">
        <v>44</v>
      </c>
      <c r="G84" s="6" t="s">
        <v>49</v>
      </c>
      <c r="H84" s="6" t="s">
        <v>61</v>
      </c>
      <c r="I84" s="13">
        <f t="shared" si="6"/>
        <v>1.5</v>
      </c>
      <c r="J84" s="13">
        <f t="shared" si="5"/>
        <v>0</v>
      </c>
      <c r="K84" s="6" t="s">
        <v>28</v>
      </c>
      <c r="L84" s="6" t="s">
        <v>29</v>
      </c>
      <c r="M84" s="6">
        <v>1</v>
      </c>
      <c r="N84" s="6">
        <v>1</v>
      </c>
      <c r="O84" s="6"/>
      <c r="P84" s="6"/>
      <c r="Q84" s="6"/>
      <c r="R84" s="6"/>
      <c r="S84" s="6"/>
      <c r="T84" s="6"/>
      <c r="U84" s="13">
        <f t="shared" si="7"/>
        <v>0</v>
      </c>
      <c r="V84" s="7"/>
      <c r="W84" s="7"/>
      <c r="X84" s="8" t="s">
        <v>127</v>
      </c>
      <c r="Y84" s="8">
        <v>0.67401899814605726</v>
      </c>
      <c r="Z84" s="8">
        <v>0.67401899814605726</v>
      </c>
      <c r="AA84" s="8">
        <v>3.5602779388427734</v>
      </c>
      <c r="AB84" s="8">
        <v>5</v>
      </c>
      <c r="AC84" s="8" t="s">
        <v>128</v>
      </c>
      <c r="AD84" s="8" t="s">
        <v>32</v>
      </c>
      <c r="AE84" s="8">
        <v>2</v>
      </c>
      <c r="AF84" s="8">
        <v>1.8842697143554688</v>
      </c>
      <c r="AG84" s="8">
        <v>466423.8932580399</v>
      </c>
      <c r="AH84" s="8">
        <v>227307.98495525849</v>
      </c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</row>
    <row r="85" spans="1:133" x14ac:dyDescent="0.2">
      <c r="A85" s="6">
        <v>40</v>
      </c>
      <c r="B85" s="9" t="s">
        <v>100</v>
      </c>
      <c r="C85" s="6" t="s">
        <v>34</v>
      </c>
      <c r="D85" s="6" t="s">
        <v>24</v>
      </c>
      <c r="E85" s="6" t="s">
        <v>25</v>
      </c>
      <c r="F85" s="6" t="s">
        <v>40</v>
      </c>
      <c r="G85" s="6" t="s">
        <v>49</v>
      </c>
      <c r="H85" s="6" t="s">
        <v>61</v>
      </c>
      <c r="I85" s="13">
        <f t="shared" si="6"/>
        <v>1.5</v>
      </c>
      <c r="J85" s="13">
        <f t="shared" si="5"/>
        <v>0</v>
      </c>
      <c r="K85" s="6" t="s">
        <v>28</v>
      </c>
      <c r="L85" s="6" t="s">
        <v>29</v>
      </c>
      <c r="M85" s="6">
        <v>1</v>
      </c>
      <c r="N85" s="6">
        <v>1</v>
      </c>
      <c r="O85" s="6"/>
      <c r="P85" s="6"/>
      <c r="Q85" s="6"/>
      <c r="R85" s="6"/>
      <c r="S85" s="6"/>
      <c r="T85" s="6"/>
      <c r="U85" s="13">
        <f t="shared" si="7"/>
        <v>0</v>
      </c>
      <c r="V85" s="7"/>
      <c r="W85" s="7"/>
      <c r="X85" s="8" t="s">
        <v>133</v>
      </c>
      <c r="Y85" s="8">
        <v>1.6416402816772473</v>
      </c>
      <c r="Z85" s="8">
        <v>1.6416402816772473</v>
      </c>
      <c r="AA85" s="8">
        <v>8.0409440994262695</v>
      </c>
      <c r="AB85" s="8">
        <v>4</v>
      </c>
      <c r="AC85" s="8" t="s">
        <v>134</v>
      </c>
      <c r="AD85" s="8" t="s">
        <v>32</v>
      </c>
      <c r="AE85" s="8">
        <v>2</v>
      </c>
      <c r="AF85" s="8">
        <v>4.8119211196899414</v>
      </c>
      <c r="AG85" s="8">
        <v>465939.47356461489</v>
      </c>
      <c r="AH85" s="8">
        <v>226593.32475412963</v>
      </c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</row>
    <row r="86" spans="1:133" x14ac:dyDescent="0.2">
      <c r="A86" s="6">
        <v>43</v>
      </c>
      <c r="B86" s="9" t="s">
        <v>100</v>
      </c>
      <c r="C86" s="6" t="s">
        <v>34</v>
      </c>
      <c r="D86" s="6" t="s">
        <v>24</v>
      </c>
      <c r="E86" s="6" t="s">
        <v>25</v>
      </c>
      <c r="F86" s="6" t="s">
        <v>44</v>
      </c>
      <c r="G86" s="6" t="s">
        <v>49</v>
      </c>
      <c r="H86" s="6" t="s">
        <v>61</v>
      </c>
      <c r="I86" s="13">
        <f t="shared" si="6"/>
        <v>1.5</v>
      </c>
      <c r="J86" s="13">
        <f t="shared" si="5"/>
        <v>0</v>
      </c>
      <c r="K86" s="6" t="s">
        <v>28</v>
      </c>
      <c r="L86" s="6" t="s">
        <v>78</v>
      </c>
      <c r="M86" s="6">
        <v>1</v>
      </c>
      <c r="N86" s="6">
        <v>1</v>
      </c>
      <c r="O86" s="6"/>
      <c r="P86" s="6"/>
      <c r="Q86" s="6"/>
      <c r="R86" s="6"/>
      <c r="S86" s="6"/>
      <c r="T86" s="6"/>
      <c r="U86" s="13">
        <f t="shared" si="7"/>
        <v>0</v>
      </c>
      <c r="V86" s="7"/>
      <c r="W86" s="7"/>
      <c r="X86" s="8" t="s">
        <v>140</v>
      </c>
      <c r="Y86" s="8">
        <v>0.65814483642578092</v>
      </c>
      <c r="Z86" s="8">
        <v>0.65814483642578092</v>
      </c>
      <c r="AA86" s="8">
        <v>5.917670726776123</v>
      </c>
      <c r="AB86" s="8">
        <v>5</v>
      </c>
      <c r="AC86" s="8" t="s">
        <v>141</v>
      </c>
      <c r="AD86" s="8" t="s">
        <v>32</v>
      </c>
      <c r="AE86" s="8">
        <v>2</v>
      </c>
      <c r="AF86" s="8">
        <v>3.9532957077026367</v>
      </c>
      <c r="AG86" s="8">
        <v>466071.17668326432</v>
      </c>
      <c r="AH86" s="8">
        <v>226833.41470330188</v>
      </c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</row>
    <row r="87" spans="1:133" s="1" customFormat="1" x14ac:dyDescent="0.2">
      <c r="A87" s="6">
        <v>44</v>
      </c>
      <c r="B87" s="9" t="s">
        <v>100</v>
      </c>
      <c r="C87" s="6" t="s">
        <v>34</v>
      </c>
      <c r="D87" s="6" t="s">
        <v>24</v>
      </c>
      <c r="E87" s="6" t="s">
        <v>25</v>
      </c>
      <c r="F87" s="6" t="s">
        <v>40</v>
      </c>
      <c r="G87" s="6" t="s">
        <v>49</v>
      </c>
      <c r="H87" s="6" t="s">
        <v>61</v>
      </c>
      <c r="I87" s="13">
        <f t="shared" si="6"/>
        <v>1.5</v>
      </c>
      <c r="J87" s="13">
        <f t="shared" si="5"/>
        <v>0</v>
      </c>
      <c r="K87" s="6" t="s">
        <v>28</v>
      </c>
      <c r="L87" s="6" t="s">
        <v>29</v>
      </c>
      <c r="M87" s="6">
        <v>1</v>
      </c>
      <c r="N87" s="6">
        <v>1</v>
      </c>
      <c r="O87" s="6"/>
      <c r="P87" s="6"/>
      <c r="Q87" s="6"/>
      <c r="R87" s="6"/>
      <c r="S87" s="6"/>
      <c r="T87" s="6"/>
      <c r="U87" s="13">
        <f t="shared" si="7"/>
        <v>0</v>
      </c>
      <c r="V87" s="7"/>
      <c r="W87" s="7"/>
      <c r="X87" s="8" t="s">
        <v>142</v>
      </c>
      <c r="Y87" s="8">
        <v>0.81093453407287575</v>
      </c>
      <c r="Z87" s="8">
        <v>0.81093453407287575</v>
      </c>
      <c r="AA87" s="8">
        <v>2.825160026550293</v>
      </c>
      <c r="AB87" s="8">
        <v>6</v>
      </c>
      <c r="AC87" s="8" t="s">
        <v>143</v>
      </c>
      <c r="AD87" s="8" t="s">
        <v>32</v>
      </c>
      <c r="AE87" s="8">
        <v>2</v>
      </c>
      <c r="AF87" s="8">
        <v>2.1529278755187988</v>
      </c>
      <c r="AG87" s="8">
        <v>466084.94154129876</v>
      </c>
      <c r="AH87" s="8">
        <v>226811.55322148808</v>
      </c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</row>
    <row r="88" spans="1:133" x14ac:dyDescent="0.2">
      <c r="A88" s="6">
        <v>45</v>
      </c>
      <c r="B88" s="9" t="s">
        <v>100</v>
      </c>
      <c r="C88" s="6" t="s">
        <v>34</v>
      </c>
      <c r="D88" s="6" t="s">
        <v>24</v>
      </c>
      <c r="E88" s="6" t="s">
        <v>25</v>
      </c>
      <c r="F88" s="6" t="s">
        <v>44</v>
      </c>
      <c r="G88" s="6" t="s">
        <v>49</v>
      </c>
      <c r="H88" s="6" t="s">
        <v>61</v>
      </c>
      <c r="I88" s="13">
        <f t="shared" si="6"/>
        <v>1.5</v>
      </c>
      <c r="J88" s="13">
        <f t="shared" si="5"/>
        <v>0</v>
      </c>
      <c r="K88" s="6" t="s">
        <v>28</v>
      </c>
      <c r="L88" s="6" t="s">
        <v>29</v>
      </c>
      <c r="M88" s="6">
        <v>1</v>
      </c>
      <c r="N88" s="6">
        <v>1</v>
      </c>
      <c r="O88" s="6"/>
      <c r="P88" s="6"/>
      <c r="Q88" s="6"/>
      <c r="R88" s="6"/>
      <c r="S88" s="6"/>
      <c r="T88" s="6"/>
      <c r="U88" s="13">
        <f t="shared" si="7"/>
        <v>0</v>
      </c>
      <c r="V88" s="7"/>
      <c r="W88" s="7"/>
      <c r="X88" s="8" t="s">
        <v>144</v>
      </c>
      <c r="Y88" s="8">
        <v>0.85408291339874265</v>
      </c>
      <c r="Z88" s="8">
        <v>0.85408291339874265</v>
      </c>
      <c r="AA88" s="8">
        <v>2.7526223659515381</v>
      </c>
      <c r="AB88" s="8">
        <v>6</v>
      </c>
      <c r="AC88" s="8" t="s">
        <v>145</v>
      </c>
      <c r="AD88" s="8" t="s">
        <v>32</v>
      </c>
      <c r="AE88" s="8">
        <v>2</v>
      </c>
      <c r="AF88" s="8">
        <v>2.0828473567962646</v>
      </c>
      <c r="AG88" s="8">
        <v>466567.34455188783</v>
      </c>
      <c r="AH88" s="8">
        <v>227888.29492531341</v>
      </c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</row>
    <row r="89" spans="1:133" s="1" customFormat="1" x14ac:dyDescent="0.2">
      <c r="A89" s="6">
        <v>50</v>
      </c>
      <c r="B89" s="9" t="s">
        <v>100</v>
      </c>
      <c r="C89" s="6" t="s">
        <v>34</v>
      </c>
      <c r="D89" s="6" t="s">
        <v>24</v>
      </c>
      <c r="E89" s="6" t="s">
        <v>25</v>
      </c>
      <c r="F89" s="6" t="s">
        <v>58</v>
      </c>
      <c r="G89" s="6" t="s">
        <v>49</v>
      </c>
      <c r="H89" s="6" t="s">
        <v>61</v>
      </c>
      <c r="I89" s="13">
        <f t="shared" si="6"/>
        <v>1.5</v>
      </c>
      <c r="J89" s="13">
        <f t="shared" si="5"/>
        <v>0</v>
      </c>
      <c r="K89" s="6" t="s">
        <v>28</v>
      </c>
      <c r="L89" s="6" t="s">
        <v>29</v>
      </c>
      <c r="M89" s="6">
        <v>1</v>
      </c>
      <c r="N89" s="6">
        <v>1</v>
      </c>
      <c r="O89" s="6"/>
      <c r="P89" s="6"/>
      <c r="Q89" s="6"/>
      <c r="R89" s="6"/>
      <c r="S89" s="6"/>
      <c r="T89" s="6"/>
      <c r="U89" s="13">
        <f t="shared" si="7"/>
        <v>0</v>
      </c>
      <c r="V89" s="7"/>
      <c r="W89" s="7"/>
      <c r="X89" s="8" t="s">
        <v>155</v>
      </c>
      <c r="Y89" s="8">
        <v>0.6050790500640868</v>
      </c>
      <c r="Z89" s="8">
        <v>0.6050790500640868</v>
      </c>
      <c r="AA89" s="8">
        <v>2.3076419830322266</v>
      </c>
      <c r="AB89" s="8">
        <v>5</v>
      </c>
      <c r="AC89" s="8" t="s">
        <v>156</v>
      </c>
      <c r="AD89" s="8" t="s">
        <v>32</v>
      </c>
      <c r="AE89" s="8">
        <v>2</v>
      </c>
      <c r="AF89" s="8">
        <v>1.2010364532470703</v>
      </c>
      <c r="AG89" s="8">
        <v>466578.74891531916</v>
      </c>
      <c r="AH89" s="8">
        <v>228374.67955870897</v>
      </c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</row>
    <row r="90" spans="1:133" x14ac:dyDescent="0.2">
      <c r="A90" s="6">
        <v>52</v>
      </c>
      <c r="B90" s="9" t="s">
        <v>100</v>
      </c>
      <c r="C90" s="6" t="s">
        <v>34</v>
      </c>
      <c r="D90" s="6" t="s">
        <v>35</v>
      </c>
      <c r="E90" s="6" t="s">
        <v>25</v>
      </c>
      <c r="F90" s="6" t="s">
        <v>44</v>
      </c>
      <c r="G90" s="6" t="s">
        <v>49</v>
      </c>
      <c r="H90" s="6" t="s">
        <v>61</v>
      </c>
      <c r="I90" s="13">
        <f t="shared" si="6"/>
        <v>1.5</v>
      </c>
      <c r="J90" s="13">
        <f t="shared" si="5"/>
        <v>0</v>
      </c>
      <c r="K90" s="6" t="s">
        <v>28</v>
      </c>
      <c r="L90" s="6" t="s">
        <v>29</v>
      </c>
      <c r="M90" s="6">
        <v>1</v>
      </c>
      <c r="N90" s="6">
        <v>1</v>
      </c>
      <c r="O90" s="9" t="s">
        <v>47</v>
      </c>
      <c r="P90" s="6" t="s">
        <v>39</v>
      </c>
      <c r="Q90" s="6" t="s">
        <v>25</v>
      </c>
      <c r="R90" s="6" t="s">
        <v>44</v>
      </c>
      <c r="S90" s="6" t="s">
        <v>49</v>
      </c>
      <c r="T90" s="6" t="s">
        <v>36</v>
      </c>
      <c r="U90" s="13">
        <f t="shared" si="7"/>
        <v>3</v>
      </c>
      <c r="V90" s="7"/>
      <c r="W90" s="7" t="s">
        <v>966</v>
      </c>
      <c r="X90" s="8" t="s">
        <v>159</v>
      </c>
      <c r="Y90" s="8">
        <v>0.42276952743530299</v>
      </c>
      <c r="Z90" s="8">
        <v>0.42276952743530299</v>
      </c>
      <c r="AA90" s="8">
        <v>3.1269721984863281</v>
      </c>
      <c r="AB90" s="8">
        <v>5</v>
      </c>
      <c r="AC90" s="8" t="s">
        <v>160</v>
      </c>
      <c r="AD90" s="8" t="s">
        <v>32</v>
      </c>
      <c r="AE90" s="8">
        <v>2</v>
      </c>
      <c r="AF90" s="8">
        <v>1.6990351676940918</v>
      </c>
      <c r="AG90" s="8">
        <v>466703.82890743657</v>
      </c>
      <c r="AH90" s="8">
        <v>228545.87345510325</v>
      </c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</row>
    <row r="91" spans="1:133" x14ac:dyDescent="0.2">
      <c r="A91" s="6">
        <v>53</v>
      </c>
      <c r="B91" s="9" t="s">
        <v>100</v>
      </c>
      <c r="C91" s="6" t="s">
        <v>34</v>
      </c>
      <c r="D91" s="6" t="s">
        <v>24</v>
      </c>
      <c r="E91" s="6" t="s">
        <v>25</v>
      </c>
      <c r="F91" s="6" t="s">
        <v>58</v>
      </c>
      <c r="G91" s="6" t="s">
        <v>49</v>
      </c>
      <c r="H91" s="6" t="s">
        <v>61</v>
      </c>
      <c r="I91" s="13">
        <f t="shared" si="6"/>
        <v>1.5</v>
      </c>
      <c r="J91" s="13">
        <f t="shared" si="5"/>
        <v>0</v>
      </c>
      <c r="K91" s="6" t="s">
        <v>28</v>
      </c>
      <c r="L91" s="6" t="s">
        <v>29</v>
      </c>
      <c r="M91" s="6">
        <v>1</v>
      </c>
      <c r="N91" s="6">
        <v>1</v>
      </c>
      <c r="O91" s="6"/>
      <c r="P91" s="6"/>
      <c r="Q91" s="6"/>
      <c r="R91" s="6"/>
      <c r="S91" s="6"/>
      <c r="T91" s="6"/>
      <c r="U91" s="13">
        <f t="shared" si="7"/>
        <v>0</v>
      </c>
      <c r="V91" s="7"/>
      <c r="W91" s="7"/>
      <c r="X91" s="8" t="s">
        <v>161</v>
      </c>
      <c r="Y91" s="8">
        <v>2.6583569581190098</v>
      </c>
      <c r="Z91" s="8">
        <v>2.6583569581190098</v>
      </c>
      <c r="AA91" s="8">
        <v>3.6303393840789795</v>
      </c>
      <c r="AB91" s="8">
        <v>5</v>
      </c>
      <c r="AC91" s="8" t="s">
        <v>162</v>
      </c>
      <c r="AD91" s="8" t="s">
        <v>32</v>
      </c>
      <c r="AE91" s="8">
        <v>2</v>
      </c>
      <c r="AF91" s="8">
        <v>2.2243177890777588</v>
      </c>
      <c r="AG91" s="8">
        <v>466555.45258307271</v>
      </c>
      <c r="AH91" s="8">
        <v>229058.89155848615</v>
      </c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</row>
    <row r="92" spans="1:133" x14ac:dyDescent="0.2">
      <c r="A92" s="6">
        <v>55</v>
      </c>
      <c r="B92" s="9" t="s">
        <v>100</v>
      </c>
      <c r="C92" s="6" t="s">
        <v>34</v>
      </c>
      <c r="D92" s="6" t="s">
        <v>24</v>
      </c>
      <c r="E92" s="6" t="s">
        <v>25</v>
      </c>
      <c r="F92" s="6" t="s">
        <v>58</v>
      </c>
      <c r="G92" s="6" t="s">
        <v>49</v>
      </c>
      <c r="H92" s="6" t="s">
        <v>61</v>
      </c>
      <c r="I92" s="13">
        <f t="shared" si="6"/>
        <v>1.5</v>
      </c>
      <c r="J92" s="13">
        <f t="shared" si="5"/>
        <v>0</v>
      </c>
      <c r="K92" s="6" t="s">
        <v>28</v>
      </c>
      <c r="L92" s="6" t="s">
        <v>29</v>
      </c>
      <c r="M92" s="6">
        <v>1</v>
      </c>
      <c r="N92" s="6">
        <v>1</v>
      </c>
      <c r="O92" s="6"/>
      <c r="P92" s="6"/>
      <c r="Q92" s="6"/>
      <c r="R92" s="6"/>
      <c r="S92" s="6"/>
      <c r="T92" s="6"/>
      <c r="U92" s="13">
        <f t="shared" si="7"/>
        <v>0</v>
      </c>
      <c r="V92" s="7"/>
      <c r="W92" s="7"/>
      <c r="X92" s="8" t="s">
        <v>165</v>
      </c>
      <c r="Y92" s="8">
        <v>0.52405010223388671</v>
      </c>
      <c r="Z92" s="8">
        <v>0.52405010223388671</v>
      </c>
      <c r="AA92" s="8">
        <v>2.0927832126617432</v>
      </c>
      <c r="AB92" s="8">
        <v>7</v>
      </c>
      <c r="AC92" s="8" t="s">
        <v>166</v>
      </c>
      <c r="AD92" s="8" t="s">
        <v>32</v>
      </c>
      <c r="AE92" s="8">
        <v>2</v>
      </c>
      <c r="AF92" s="8">
        <v>1.3963165283203125</v>
      </c>
      <c r="AG92" s="8">
        <v>466568.95741636911</v>
      </c>
      <c r="AH92" s="8">
        <v>229056.27499181929</v>
      </c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</row>
    <row r="93" spans="1:133" x14ac:dyDescent="0.2">
      <c r="A93" s="6">
        <v>57</v>
      </c>
      <c r="B93" s="9" t="s">
        <v>100</v>
      </c>
      <c r="C93" s="6" t="s">
        <v>34</v>
      </c>
      <c r="D93" s="6" t="s">
        <v>24</v>
      </c>
      <c r="E93" s="6" t="s">
        <v>25</v>
      </c>
      <c r="F93" s="6" t="s">
        <v>44</v>
      </c>
      <c r="G93" s="6" t="s">
        <v>49</v>
      </c>
      <c r="H93" s="6" t="s">
        <v>61</v>
      </c>
      <c r="I93" s="13">
        <f t="shared" si="6"/>
        <v>1.5</v>
      </c>
      <c r="J93" s="13">
        <f t="shared" si="5"/>
        <v>0</v>
      </c>
      <c r="K93" s="6" t="s">
        <v>28</v>
      </c>
      <c r="L93" s="6" t="s">
        <v>29</v>
      </c>
      <c r="M93" s="6">
        <v>1</v>
      </c>
      <c r="N93" s="6">
        <v>1</v>
      </c>
      <c r="O93" s="6"/>
      <c r="P93" s="6"/>
      <c r="Q93" s="6"/>
      <c r="R93" s="6"/>
      <c r="S93" s="6"/>
      <c r="T93" s="6"/>
      <c r="U93" s="13">
        <f t="shared" si="7"/>
        <v>0</v>
      </c>
      <c r="V93" s="7"/>
      <c r="W93" s="7"/>
      <c r="X93" s="8" t="s">
        <v>169</v>
      </c>
      <c r="Y93" s="8">
        <v>0.90230415007823428</v>
      </c>
      <c r="Z93" s="8">
        <v>0.90230415007823428</v>
      </c>
      <c r="AA93" s="8">
        <v>7.0361795425415039</v>
      </c>
      <c r="AB93" s="8">
        <v>5</v>
      </c>
      <c r="AC93" s="8" t="s">
        <v>170</v>
      </c>
      <c r="AD93" s="8" t="s">
        <v>32</v>
      </c>
      <c r="AE93" s="8">
        <v>2</v>
      </c>
      <c r="AF93" s="8">
        <v>5.4386067390441895</v>
      </c>
      <c r="AG93" s="8">
        <v>467171.37959972199</v>
      </c>
      <c r="AH93" s="8">
        <v>229078.40196490244</v>
      </c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</row>
    <row r="94" spans="1:133" x14ac:dyDescent="0.2">
      <c r="A94" s="6">
        <v>58</v>
      </c>
      <c r="B94" s="9" t="s">
        <v>100</v>
      </c>
      <c r="C94" s="6" t="s">
        <v>34</v>
      </c>
      <c r="D94" s="6" t="s">
        <v>24</v>
      </c>
      <c r="E94" s="6" t="s">
        <v>25</v>
      </c>
      <c r="F94" s="6" t="s">
        <v>40</v>
      </c>
      <c r="G94" s="6" t="s">
        <v>49</v>
      </c>
      <c r="H94" s="6" t="s">
        <v>61</v>
      </c>
      <c r="I94" s="13">
        <f t="shared" si="6"/>
        <v>1.5</v>
      </c>
      <c r="J94" s="13">
        <f t="shared" si="5"/>
        <v>0</v>
      </c>
      <c r="K94" s="6" t="s">
        <v>28</v>
      </c>
      <c r="L94" s="6" t="s">
        <v>29</v>
      </c>
      <c r="M94" s="6">
        <v>1</v>
      </c>
      <c r="N94" s="6">
        <v>1</v>
      </c>
      <c r="O94" s="6"/>
      <c r="P94" s="6"/>
      <c r="Q94" s="6"/>
      <c r="R94" s="6"/>
      <c r="S94" s="6"/>
      <c r="T94" s="6"/>
      <c r="U94" s="13">
        <f t="shared" si="7"/>
        <v>0</v>
      </c>
      <c r="V94" s="7"/>
      <c r="W94" s="7"/>
      <c r="X94" s="8" t="s">
        <v>171</v>
      </c>
      <c r="Y94" s="8">
        <v>0.68502939224243131</v>
      </c>
      <c r="Z94" s="8">
        <v>0.68502939224243131</v>
      </c>
      <c r="AA94" s="8">
        <v>4.1302404403686523</v>
      </c>
      <c r="AB94" s="8">
        <v>5</v>
      </c>
      <c r="AC94" s="8" t="s">
        <v>172</v>
      </c>
      <c r="AD94" s="8" t="s">
        <v>32</v>
      </c>
      <c r="AE94" s="8">
        <v>2</v>
      </c>
      <c r="AF94" s="8">
        <v>2.6345946788787842</v>
      </c>
      <c r="AG94" s="8">
        <v>467167.62253899331</v>
      </c>
      <c r="AH94" s="8">
        <v>229053.31727424878</v>
      </c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</row>
    <row r="95" spans="1:133" s="1" customFormat="1" x14ac:dyDescent="0.2">
      <c r="A95" s="6">
        <v>61</v>
      </c>
      <c r="B95" s="9" t="s">
        <v>100</v>
      </c>
      <c r="C95" s="6" t="s">
        <v>34</v>
      </c>
      <c r="D95" s="6" t="s">
        <v>35</v>
      </c>
      <c r="E95" s="6" t="s">
        <v>25</v>
      </c>
      <c r="F95" s="6" t="s">
        <v>40</v>
      </c>
      <c r="G95" s="6" t="s">
        <v>49</v>
      </c>
      <c r="H95" s="6" t="s">
        <v>61</v>
      </c>
      <c r="I95" s="13">
        <f t="shared" si="6"/>
        <v>1.5</v>
      </c>
      <c r="J95" s="13">
        <f t="shared" si="5"/>
        <v>0</v>
      </c>
      <c r="K95" s="6" t="s">
        <v>28</v>
      </c>
      <c r="L95" s="6" t="s">
        <v>29</v>
      </c>
      <c r="M95" s="6">
        <v>1</v>
      </c>
      <c r="N95" s="6">
        <v>1</v>
      </c>
      <c r="O95" s="9" t="s">
        <v>47</v>
      </c>
      <c r="P95" s="6" t="s">
        <v>39</v>
      </c>
      <c r="Q95" s="6" t="s">
        <v>25</v>
      </c>
      <c r="R95" s="6" t="s">
        <v>40</v>
      </c>
      <c r="S95" s="6" t="s">
        <v>49</v>
      </c>
      <c r="T95" s="6" t="s">
        <v>36</v>
      </c>
      <c r="U95" s="13">
        <f t="shared" si="7"/>
        <v>3</v>
      </c>
      <c r="V95" s="7"/>
      <c r="W95" s="7" t="s">
        <v>968</v>
      </c>
      <c r="X95" s="8" t="s">
        <v>177</v>
      </c>
      <c r="Y95" s="8">
        <v>0.50477607011795045</v>
      </c>
      <c r="Z95" s="8">
        <v>0.50477607011795045</v>
      </c>
      <c r="AA95" s="8">
        <v>2.7792758941650391</v>
      </c>
      <c r="AB95" s="8">
        <v>5</v>
      </c>
      <c r="AC95" s="8" t="s">
        <v>178</v>
      </c>
      <c r="AD95" s="8" t="s">
        <v>32</v>
      </c>
      <c r="AE95" s="8">
        <v>2</v>
      </c>
      <c r="AF95" s="8">
        <v>1.5525484085083008</v>
      </c>
      <c r="AG95" s="8">
        <v>466718.46323721041</v>
      </c>
      <c r="AH95" s="8">
        <v>228550.45524468855</v>
      </c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</row>
    <row r="96" spans="1:133" x14ac:dyDescent="0.2">
      <c r="A96" s="6">
        <v>63</v>
      </c>
      <c r="B96" s="9" t="s">
        <v>100</v>
      </c>
      <c r="C96" s="6" t="s">
        <v>34</v>
      </c>
      <c r="D96" s="6" t="s">
        <v>24</v>
      </c>
      <c r="E96" s="6" t="s">
        <v>25</v>
      </c>
      <c r="F96" s="6" t="s">
        <v>40</v>
      </c>
      <c r="G96" s="6" t="s">
        <v>49</v>
      </c>
      <c r="H96" s="6" t="s">
        <v>61</v>
      </c>
      <c r="I96" s="13">
        <f t="shared" si="6"/>
        <v>1.5</v>
      </c>
      <c r="J96" s="13">
        <f t="shared" si="5"/>
        <v>0</v>
      </c>
      <c r="K96" s="6" t="s">
        <v>28</v>
      </c>
      <c r="L96" s="6" t="s">
        <v>29</v>
      </c>
      <c r="M96" s="6">
        <v>1</v>
      </c>
      <c r="N96" s="6">
        <v>1</v>
      </c>
      <c r="O96" s="6"/>
      <c r="P96" s="6"/>
      <c r="Q96" s="6"/>
      <c r="R96" s="6"/>
      <c r="S96" s="6"/>
      <c r="T96" s="6"/>
      <c r="U96" s="13">
        <f t="shared" si="7"/>
        <v>0</v>
      </c>
      <c r="V96" s="7"/>
      <c r="W96" s="7"/>
      <c r="X96" s="8" t="s">
        <v>181</v>
      </c>
      <c r="Y96" s="8">
        <v>0.50505607366561889</v>
      </c>
      <c r="Z96" s="8">
        <v>0.50505607366561889</v>
      </c>
      <c r="AA96" s="8">
        <v>3.5920813083648682</v>
      </c>
      <c r="AB96" s="8">
        <v>5</v>
      </c>
      <c r="AC96" s="8" t="s">
        <v>182</v>
      </c>
      <c r="AD96" s="8" t="s">
        <v>32</v>
      </c>
      <c r="AE96" s="8">
        <v>2</v>
      </c>
      <c r="AF96" s="8">
        <v>1.6071524620056152</v>
      </c>
      <c r="AG96" s="8">
        <v>466688.68677078682</v>
      </c>
      <c r="AH96" s="8">
        <v>228260.10404633265</v>
      </c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</row>
    <row r="97" spans="1:133" x14ac:dyDescent="0.2">
      <c r="A97" s="6">
        <v>119</v>
      </c>
      <c r="B97" s="9" t="s">
        <v>100</v>
      </c>
      <c r="C97" s="6" t="s">
        <v>34</v>
      </c>
      <c r="D97" s="6" t="s">
        <v>24</v>
      </c>
      <c r="E97" s="6" t="s">
        <v>25</v>
      </c>
      <c r="F97" s="6" t="s">
        <v>44</v>
      </c>
      <c r="G97" s="6" t="s">
        <v>61</v>
      </c>
      <c r="H97" s="6" t="s">
        <v>61</v>
      </c>
      <c r="I97" s="13">
        <f t="shared" si="6"/>
        <v>1</v>
      </c>
      <c r="J97" s="13">
        <f t="shared" si="5"/>
        <v>0</v>
      </c>
      <c r="K97" s="6" t="s">
        <v>135</v>
      </c>
      <c r="L97" s="6" t="s">
        <v>34</v>
      </c>
      <c r="M97" s="6">
        <v>1</v>
      </c>
      <c r="N97" s="6">
        <v>0</v>
      </c>
      <c r="O97" s="6"/>
      <c r="P97" s="6"/>
      <c r="Q97" s="6"/>
      <c r="R97" s="6"/>
      <c r="S97" s="6"/>
      <c r="T97" s="6"/>
      <c r="U97" s="13">
        <f t="shared" si="7"/>
        <v>0</v>
      </c>
      <c r="V97" s="7"/>
      <c r="W97" s="7"/>
      <c r="X97" s="8" t="s">
        <v>307</v>
      </c>
      <c r="Y97" s="8">
        <v>0.23224732160568223</v>
      </c>
      <c r="Z97" s="8">
        <v>0.23224732160568223</v>
      </c>
      <c r="AA97" s="8">
        <v>1.9563883543014526</v>
      </c>
      <c r="AB97" s="8">
        <v>7</v>
      </c>
      <c r="AC97" s="8" t="s">
        <v>308</v>
      </c>
      <c r="AD97" s="8" t="s">
        <v>254</v>
      </c>
      <c r="AE97" s="8">
        <v>2</v>
      </c>
      <c r="AF97" s="8">
        <v>1.1068415641784668</v>
      </c>
      <c r="AG97" s="8">
        <v>473025.49759731913</v>
      </c>
      <c r="AH97" s="8">
        <v>233308.58498204255</v>
      </c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</row>
    <row r="98" spans="1:133" x14ac:dyDescent="0.2">
      <c r="A98" s="6">
        <v>120</v>
      </c>
      <c r="B98" s="9" t="s">
        <v>100</v>
      </c>
      <c r="C98" s="6" t="s">
        <v>34</v>
      </c>
      <c r="D98" s="6" t="s">
        <v>24</v>
      </c>
      <c r="E98" s="6" t="s">
        <v>25</v>
      </c>
      <c r="F98" s="6" t="s">
        <v>58</v>
      </c>
      <c r="G98" s="6" t="s">
        <v>61</v>
      </c>
      <c r="H98" s="6" t="s">
        <v>61</v>
      </c>
      <c r="I98" s="13">
        <f t="shared" si="6"/>
        <v>1</v>
      </c>
      <c r="J98" s="13">
        <f t="shared" si="5"/>
        <v>0</v>
      </c>
      <c r="K98" s="6" t="s">
        <v>135</v>
      </c>
      <c r="L98" s="6" t="s">
        <v>34</v>
      </c>
      <c r="M98" s="6">
        <v>1</v>
      </c>
      <c r="N98" s="6">
        <v>0</v>
      </c>
      <c r="O98" s="6"/>
      <c r="P98" s="6"/>
      <c r="Q98" s="6"/>
      <c r="R98" s="6"/>
      <c r="S98" s="6"/>
      <c r="T98" s="6"/>
      <c r="U98" s="13">
        <f t="shared" si="7"/>
        <v>0</v>
      </c>
      <c r="V98" s="7"/>
      <c r="W98" s="7"/>
      <c r="X98" s="8" t="s">
        <v>309</v>
      </c>
      <c r="Y98" s="8">
        <v>0.23571578264236451</v>
      </c>
      <c r="Z98" s="8">
        <v>0.23571578264236451</v>
      </c>
      <c r="AA98" s="8">
        <v>1.9318920373916626</v>
      </c>
      <c r="AB98" s="8">
        <v>7</v>
      </c>
      <c r="AC98" s="8" t="s">
        <v>310</v>
      </c>
      <c r="AD98" s="8" t="s">
        <v>254</v>
      </c>
      <c r="AE98" s="8">
        <v>2</v>
      </c>
      <c r="AF98" s="8">
        <v>1.103584885597229</v>
      </c>
      <c r="AG98" s="8">
        <v>473579.77502927772</v>
      </c>
      <c r="AH98" s="8">
        <v>232843.12531928497</v>
      </c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</row>
    <row r="99" spans="1:133" x14ac:dyDescent="0.2">
      <c r="A99" s="6">
        <v>121</v>
      </c>
      <c r="B99" s="9" t="s">
        <v>100</v>
      </c>
      <c r="C99" s="6" t="s">
        <v>34</v>
      </c>
      <c r="D99" s="6" t="s">
        <v>24</v>
      </c>
      <c r="E99" s="6" t="s">
        <v>25</v>
      </c>
      <c r="F99" s="6" t="s">
        <v>26</v>
      </c>
      <c r="G99" s="6" t="s">
        <v>61</v>
      </c>
      <c r="H99" s="6" t="s">
        <v>61</v>
      </c>
      <c r="I99" s="13">
        <f t="shared" si="6"/>
        <v>1</v>
      </c>
      <c r="J99" s="13">
        <f t="shared" si="5"/>
        <v>0</v>
      </c>
      <c r="K99" s="6" t="s">
        <v>135</v>
      </c>
      <c r="L99" s="6" t="s">
        <v>34</v>
      </c>
      <c r="M99" s="6">
        <v>1</v>
      </c>
      <c r="N99" s="6">
        <v>0</v>
      </c>
      <c r="O99" s="6"/>
      <c r="P99" s="6"/>
      <c r="Q99" s="6"/>
      <c r="R99" s="6"/>
      <c r="S99" s="6"/>
      <c r="T99" s="6"/>
      <c r="U99" s="13">
        <f t="shared" si="7"/>
        <v>0</v>
      </c>
      <c r="V99" s="7"/>
      <c r="W99" s="7"/>
      <c r="X99" s="8" t="s">
        <v>311</v>
      </c>
      <c r="Y99" s="8">
        <v>0.2399352848529816</v>
      </c>
      <c r="Z99" s="8">
        <v>0.2399352848529816</v>
      </c>
      <c r="AA99" s="8">
        <v>1.9231719970703125</v>
      </c>
      <c r="AB99" s="8">
        <v>7</v>
      </c>
      <c r="AC99" s="8" t="s">
        <v>312</v>
      </c>
      <c r="AD99" s="8" t="s">
        <v>254</v>
      </c>
      <c r="AE99" s="8">
        <v>2</v>
      </c>
      <c r="AF99" s="8">
        <v>1.1023962497711182</v>
      </c>
      <c r="AG99" s="8">
        <v>473579.64491520269</v>
      </c>
      <c r="AH99" s="8">
        <v>232843.21880433892</v>
      </c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</row>
    <row r="100" spans="1:133" s="1" customFormat="1" x14ac:dyDescent="0.2">
      <c r="A100" s="6">
        <v>123</v>
      </c>
      <c r="B100" s="9" t="s">
        <v>100</v>
      </c>
      <c r="C100" s="6" t="s">
        <v>34</v>
      </c>
      <c r="D100" s="6" t="s">
        <v>24</v>
      </c>
      <c r="E100" s="6" t="s">
        <v>25</v>
      </c>
      <c r="F100" s="6" t="s">
        <v>26</v>
      </c>
      <c r="G100" s="6" t="s">
        <v>61</v>
      </c>
      <c r="H100" s="6" t="s">
        <v>61</v>
      </c>
      <c r="I100" s="13">
        <f t="shared" ref="I100:I120" si="8">G100*H100/144</f>
        <v>1</v>
      </c>
      <c r="J100" s="13">
        <f t="shared" si="5"/>
        <v>0</v>
      </c>
      <c r="K100" s="6" t="s">
        <v>28</v>
      </c>
      <c r="L100" s="6" t="s">
        <v>39</v>
      </c>
      <c r="M100" s="6">
        <v>1</v>
      </c>
      <c r="N100" s="6">
        <v>0</v>
      </c>
      <c r="O100" s="6"/>
      <c r="P100" s="6"/>
      <c r="Q100" s="6"/>
      <c r="R100" s="6"/>
      <c r="S100" s="6"/>
      <c r="T100" s="6"/>
      <c r="U100" s="13">
        <f t="shared" ref="U100:U120" si="9">S100*T100/144</f>
        <v>0</v>
      </c>
      <c r="V100" s="7"/>
      <c r="W100" s="7"/>
      <c r="X100" s="8" t="s">
        <v>317</v>
      </c>
      <c r="Y100" s="8">
        <v>0.5776976537704468</v>
      </c>
      <c r="Z100" s="8">
        <v>0.5776976537704468</v>
      </c>
      <c r="AA100" s="8">
        <v>4.2575693130493164</v>
      </c>
      <c r="AB100" s="8">
        <v>5</v>
      </c>
      <c r="AC100" s="8" t="s">
        <v>318</v>
      </c>
      <c r="AD100" s="8" t="s">
        <v>254</v>
      </c>
      <c r="AE100" s="8">
        <v>2</v>
      </c>
      <c r="AF100" s="8">
        <v>3.2371718883514404</v>
      </c>
      <c r="AG100" s="8">
        <v>474165.41269748955</v>
      </c>
      <c r="AH100" s="8">
        <v>232922.36033203086</v>
      </c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</row>
    <row r="101" spans="1:133" x14ac:dyDescent="0.2">
      <c r="A101" s="6">
        <v>129</v>
      </c>
      <c r="B101" s="9" t="s">
        <v>100</v>
      </c>
      <c r="C101" s="6" t="s">
        <v>34</v>
      </c>
      <c r="D101" s="6" t="s">
        <v>24</v>
      </c>
      <c r="E101" s="6" t="s">
        <v>25</v>
      </c>
      <c r="F101" s="6" t="s">
        <v>26</v>
      </c>
      <c r="G101" s="6" t="s">
        <v>49</v>
      </c>
      <c r="H101" s="6" t="s">
        <v>49</v>
      </c>
      <c r="I101" s="13">
        <f t="shared" si="8"/>
        <v>2.25</v>
      </c>
      <c r="J101" s="13">
        <f t="shared" si="5"/>
        <v>0</v>
      </c>
      <c r="K101" s="6" t="s">
        <v>28</v>
      </c>
      <c r="L101" s="6" t="s">
        <v>34</v>
      </c>
      <c r="M101" s="6">
        <v>1</v>
      </c>
      <c r="N101" s="6">
        <v>0</v>
      </c>
      <c r="O101" s="6"/>
      <c r="P101" s="6"/>
      <c r="Q101" s="6"/>
      <c r="R101" s="6"/>
      <c r="S101" s="6"/>
      <c r="T101" s="6"/>
      <c r="U101" s="13">
        <f t="shared" si="9"/>
        <v>0</v>
      </c>
      <c r="V101" s="7"/>
      <c r="W101" s="7"/>
      <c r="X101" s="8" t="s">
        <v>329</v>
      </c>
      <c r="Y101" s="8">
        <v>0.32714967966079739</v>
      </c>
      <c r="Z101" s="8">
        <v>0.32714967966079739</v>
      </c>
      <c r="AA101" s="8">
        <v>3.3765866756439209</v>
      </c>
      <c r="AB101" s="8">
        <v>5</v>
      </c>
      <c r="AC101" s="8" t="s">
        <v>330</v>
      </c>
      <c r="AD101" s="8" t="s">
        <v>254</v>
      </c>
      <c r="AE101" s="8">
        <v>1</v>
      </c>
      <c r="AF101" s="8">
        <v>2.1543221473693848</v>
      </c>
      <c r="AG101" s="8">
        <v>474410.75592078216</v>
      </c>
      <c r="AH101" s="8">
        <v>232837.60436238596</v>
      </c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</row>
    <row r="102" spans="1:133" x14ac:dyDescent="0.2">
      <c r="A102" s="6">
        <v>184</v>
      </c>
      <c r="B102" s="9" t="s">
        <v>100</v>
      </c>
      <c r="C102" s="6" t="s">
        <v>34</v>
      </c>
      <c r="D102" s="6" t="s">
        <v>24</v>
      </c>
      <c r="E102" s="6" t="s">
        <v>25</v>
      </c>
      <c r="F102" s="6" t="s">
        <v>40</v>
      </c>
      <c r="G102" s="6" t="s">
        <v>49</v>
      </c>
      <c r="H102" s="6" t="s">
        <v>61</v>
      </c>
      <c r="I102" s="13">
        <f t="shared" si="8"/>
        <v>1.5</v>
      </c>
      <c r="J102" s="13">
        <f t="shared" si="5"/>
        <v>0</v>
      </c>
      <c r="K102" s="6" t="s">
        <v>28</v>
      </c>
      <c r="L102" s="6" t="s">
        <v>29</v>
      </c>
      <c r="M102" s="6">
        <v>1</v>
      </c>
      <c r="N102" s="6">
        <v>1</v>
      </c>
      <c r="O102" s="6"/>
      <c r="P102" s="6"/>
      <c r="Q102" s="6"/>
      <c r="R102" s="6"/>
      <c r="S102" s="6"/>
      <c r="T102" s="6"/>
      <c r="U102" s="13">
        <f t="shared" si="9"/>
        <v>0</v>
      </c>
      <c r="V102" s="7"/>
      <c r="W102" s="7"/>
      <c r="X102" s="8" t="s">
        <v>438</v>
      </c>
      <c r="Y102" s="8">
        <v>0.47480736502354259</v>
      </c>
      <c r="Z102" s="8">
        <v>0.47480736502354259</v>
      </c>
      <c r="AA102" s="8">
        <v>2.8624477386474609</v>
      </c>
      <c r="AB102" s="8">
        <v>7</v>
      </c>
      <c r="AC102" s="8" t="s">
        <v>439</v>
      </c>
      <c r="AD102" s="8" t="s">
        <v>254</v>
      </c>
      <c r="AE102" s="8">
        <v>2</v>
      </c>
      <c r="AF102" s="8">
        <v>1.7021510601043701</v>
      </c>
      <c r="AG102" s="8">
        <v>491409.8405819136</v>
      </c>
      <c r="AH102" s="8">
        <v>230407.28332146726</v>
      </c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</row>
    <row r="103" spans="1:133" x14ac:dyDescent="0.2">
      <c r="A103" s="6">
        <v>185</v>
      </c>
      <c r="B103" s="9" t="s">
        <v>100</v>
      </c>
      <c r="C103" s="6" t="s">
        <v>34</v>
      </c>
      <c r="D103" s="6" t="s">
        <v>24</v>
      </c>
      <c r="E103" s="6" t="s">
        <v>25</v>
      </c>
      <c r="F103" s="6" t="s">
        <v>58</v>
      </c>
      <c r="G103" s="6" t="s">
        <v>49</v>
      </c>
      <c r="H103" s="6" t="s">
        <v>61</v>
      </c>
      <c r="I103" s="13">
        <f t="shared" si="8"/>
        <v>1.5</v>
      </c>
      <c r="J103" s="13">
        <f t="shared" si="5"/>
        <v>0</v>
      </c>
      <c r="K103" s="6" t="s">
        <v>28</v>
      </c>
      <c r="L103" s="6" t="s">
        <v>29</v>
      </c>
      <c r="M103" s="6">
        <v>1</v>
      </c>
      <c r="N103" s="6">
        <v>1</v>
      </c>
      <c r="O103" s="6"/>
      <c r="P103" s="6"/>
      <c r="Q103" s="6"/>
      <c r="R103" s="6"/>
      <c r="S103" s="6"/>
      <c r="T103" s="6"/>
      <c r="U103" s="13">
        <f t="shared" si="9"/>
        <v>0</v>
      </c>
      <c r="V103" s="7"/>
      <c r="W103" s="7"/>
      <c r="X103" s="8" t="s">
        <v>440</v>
      </c>
      <c r="Y103" s="8">
        <v>0.27842803955078121</v>
      </c>
      <c r="Z103" s="8">
        <v>0.27842803955078121</v>
      </c>
      <c r="AA103" s="8">
        <v>2.8848011493682861</v>
      </c>
      <c r="AB103" s="8">
        <v>7</v>
      </c>
      <c r="AC103" s="8" t="s">
        <v>441</v>
      </c>
      <c r="AD103" s="8" t="s">
        <v>254</v>
      </c>
      <c r="AE103" s="8">
        <v>2</v>
      </c>
      <c r="AF103" s="8">
        <v>1.696236252784729</v>
      </c>
      <c r="AG103" s="8">
        <v>491395.92516894802</v>
      </c>
      <c r="AH103" s="8">
        <v>230465.96896062369</v>
      </c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</row>
    <row r="104" spans="1:133" x14ac:dyDescent="0.2">
      <c r="A104" s="6">
        <v>186</v>
      </c>
      <c r="B104" s="9" t="s">
        <v>100</v>
      </c>
      <c r="C104" s="6" t="s">
        <v>34</v>
      </c>
      <c r="D104" s="6" t="s">
        <v>24</v>
      </c>
      <c r="E104" s="6" t="s">
        <v>25</v>
      </c>
      <c r="F104" s="6" t="s">
        <v>58</v>
      </c>
      <c r="G104" s="6" t="s">
        <v>49</v>
      </c>
      <c r="H104" s="6" t="s">
        <v>61</v>
      </c>
      <c r="I104" s="13">
        <f t="shared" si="8"/>
        <v>1.5</v>
      </c>
      <c r="J104" s="13">
        <f t="shared" si="5"/>
        <v>0</v>
      </c>
      <c r="K104" s="6" t="s">
        <v>28</v>
      </c>
      <c r="L104" s="6" t="s">
        <v>29</v>
      </c>
      <c r="M104" s="6">
        <v>1</v>
      </c>
      <c r="N104" s="6">
        <v>1</v>
      </c>
      <c r="O104" s="6"/>
      <c r="P104" s="6"/>
      <c r="Q104" s="6"/>
      <c r="R104" s="6"/>
      <c r="S104" s="6"/>
      <c r="T104" s="6"/>
      <c r="U104" s="13">
        <f t="shared" si="9"/>
        <v>0</v>
      </c>
      <c r="V104" s="7"/>
      <c r="W104" s="7"/>
      <c r="X104" s="8" t="s">
        <v>442</v>
      </c>
      <c r="Y104" s="8">
        <v>0.22384383678436268</v>
      </c>
      <c r="Z104" s="8">
        <v>0.22384383678436268</v>
      </c>
      <c r="AA104" s="8">
        <v>2.9194316864013672</v>
      </c>
      <c r="AB104" s="8">
        <v>7</v>
      </c>
      <c r="AC104" s="8" t="s">
        <v>443</v>
      </c>
      <c r="AD104" s="8" t="s">
        <v>254</v>
      </c>
      <c r="AE104" s="8">
        <v>2</v>
      </c>
      <c r="AF104" s="8">
        <v>1.6878447532653809</v>
      </c>
      <c r="AG104" s="8">
        <v>491546.72896111308</v>
      </c>
      <c r="AH104" s="8">
        <v>230575.13175922714</v>
      </c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</row>
    <row r="105" spans="1:133" x14ac:dyDescent="0.2">
      <c r="A105" s="6">
        <v>187</v>
      </c>
      <c r="B105" s="9" t="s">
        <v>100</v>
      </c>
      <c r="C105" s="6" t="s">
        <v>34</v>
      </c>
      <c r="D105" s="6" t="s">
        <v>24</v>
      </c>
      <c r="E105" s="6" t="s">
        <v>25</v>
      </c>
      <c r="F105" s="6" t="s">
        <v>58</v>
      </c>
      <c r="G105" s="6" t="s">
        <v>49</v>
      </c>
      <c r="H105" s="6" t="s">
        <v>61</v>
      </c>
      <c r="I105" s="13">
        <f t="shared" si="8"/>
        <v>1.5</v>
      </c>
      <c r="J105" s="13">
        <f t="shared" si="5"/>
        <v>0</v>
      </c>
      <c r="K105" s="6" t="s">
        <v>28</v>
      </c>
      <c r="L105" s="6" t="s">
        <v>29</v>
      </c>
      <c r="M105" s="6">
        <v>1</v>
      </c>
      <c r="N105" s="6">
        <v>1</v>
      </c>
      <c r="O105" s="6"/>
      <c r="P105" s="6"/>
      <c r="Q105" s="6"/>
      <c r="R105" s="6"/>
      <c r="S105" s="6"/>
      <c r="T105" s="6"/>
      <c r="U105" s="13">
        <f t="shared" si="9"/>
        <v>0</v>
      </c>
      <c r="V105" s="7"/>
      <c r="W105" s="7"/>
      <c r="X105" s="8" t="s">
        <v>444</v>
      </c>
      <c r="Y105" s="8">
        <v>0.22177520751953131</v>
      </c>
      <c r="Z105" s="8">
        <v>0.22177520751953131</v>
      </c>
      <c r="AA105" s="8">
        <v>2.9314131736755371</v>
      </c>
      <c r="AB105" s="8">
        <v>7</v>
      </c>
      <c r="AC105" s="8" t="s">
        <v>445</v>
      </c>
      <c r="AD105" s="8" t="s">
        <v>254</v>
      </c>
      <c r="AE105" s="8">
        <v>2</v>
      </c>
      <c r="AF105" s="8">
        <v>1.685124397277832</v>
      </c>
      <c r="AG105" s="8">
        <v>491546.87151772156</v>
      </c>
      <c r="AH105" s="8">
        <v>230575.66089719356</v>
      </c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</row>
    <row r="106" spans="1:133" x14ac:dyDescent="0.2">
      <c r="A106" s="6">
        <v>188</v>
      </c>
      <c r="B106" s="9" t="s">
        <v>100</v>
      </c>
      <c r="C106" s="6" t="s">
        <v>34</v>
      </c>
      <c r="D106" s="6" t="s">
        <v>24</v>
      </c>
      <c r="E106" s="6" t="s">
        <v>25</v>
      </c>
      <c r="F106" s="6" t="s">
        <v>58</v>
      </c>
      <c r="G106" s="6" t="s">
        <v>49</v>
      </c>
      <c r="H106" s="6" t="s">
        <v>61</v>
      </c>
      <c r="I106" s="13">
        <f t="shared" si="8"/>
        <v>1.5</v>
      </c>
      <c r="J106" s="13">
        <f t="shared" si="5"/>
        <v>0</v>
      </c>
      <c r="K106" s="6" t="s">
        <v>28</v>
      </c>
      <c r="L106" s="6" t="s">
        <v>29</v>
      </c>
      <c r="M106" s="6">
        <v>1</v>
      </c>
      <c r="N106" s="6">
        <v>1</v>
      </c>
      <c r="O106" s="6"/>
      <c r="P106" s="6"/>
      <c r="Q106" s="6"/>
      <c r="R106" s="6"/>
      <c r="S106" s="6"/>
      <c r="T106" s="6"/>
      <c r="U106" s="13">
        <f t="shared" si="9"/>
        <v>0</v>
      </c>
      <c r="V106" s="7"/>
      <c r="W106" s="7"/>
      <c r="X106" s="8" t="s">
        <v>446</v>
      </c>
      <c r="Y106" s="8">
        <v>0.22720838904380797</v>
      </c>
      <c r="Z106" s="8">
        <v>0.22720838904380797</v>
      </c>
      <c r="AA106" s="8">
        <v>2.3103563785552979</v>
      </c>
      <c r="AB106" s="8">
        <v>8</v>
      </c>
      <c r="AC106" s="8" t="s">
        <v>447</v>
      </c>
      <c r="AD106" s="8" t="s">
        <v>254</v>
      </c>
      <c r="AE106" s="8">
        <v>2</v>
      </c>
      <c r="AF106" s="8">
        <v>1.364693284034729</v>
      </c>
      <c r="AG106" s="8">
        <v>491751.94147971895</v>
      </c>
      <c r="AH106" s="8">
        <v>230782.90093696909</v>
      </c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</row>
    <row r="107" spans="1:133" x14ac:dyDescent="0.2">
      <c r="A107" s="6">
        <v>189</v>
      </c>
      <c r="B107" s="9" t="s">
        <v>100</v>
      </c>
      <c r="C107" s="6" t="s">
        <v>34</v>
      </c>
      <c r="D107" s="6" t="s">
        <v>24</v>
      </c>
      <c r="E107" s="6" t="s">
        <v>25</v>
      </c>
      <c r="F107" s="6" t="s">
        <v>58</v>
      </c>
      <c r="G107" s="6" t="s">
        <v>49</v>
      </c>
      <c r="H107" s="6" t="s">
        <v>61</v>
      </c>
      <c r="I107" s="13">
        <f t="shared" si="8"/>
        <v>1.5</v>
      </c>
      <c r="J107" s="13">
        <f t="shared" si="5"/>
        <v>0</v>
      </c>
      <c r="K107" s="6" t="s">
        <v>28</v>
      </c>
      <c r="L107" s="6" t="s">
        <v>29</v>
      </c>
      <c r="M107" s="6">
        <v>1</v>
      </c>
      <c r="N107" s="6">
        <v>1</v>
      </c>
      <c r="O107" s="6"/>
      <c r="P107" s="6"/>
      <c r="Q107" s="6"/>
      <c r="R107" s="6"/>
      <c r="S107" s="6"/>
      <c r="T107" s="6"/>
      <c r="U107" s="13">
        <f t="shared" si="9"/>
        <v>0</v>
      </c>
      <c r="V107" s="7"/>
      <c r="W107" s="7"/>
      <c r="X107" s="8" t="s">
        <v>448</v>
      </c>
      <c r="Y107" s="8">
        <v>0.23465022563934326</v>
      </c>
      <c r="Z107" s="8">
        <v>0.23465022563934326</v>
      </c>
      <c r="AA107" s="8">
        <v>2.3155841827392578</v>
      </c>
      <c r="AB107" s="8">
        <v>8</v>
      </c>
      <c r="AC107" s="8" t="s">
        <v>449</v>
      </c>
      <c r="AD107" s="8" t="s">
        <v>254</v>
      </c>
      <c r="AE107" s="8">
        <v>2</v>
      </c>
      <c r="AF107" s="8">
        <v>1.3544512987136841</v>
      </c>
      <c r="AG107" s="8">
        <v>491752.25991504989</v>
      </c>
      <c r="AH107" s="8">
        <v>230782.29010499906</v>
      </c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</row>
    <row r="108" spans="1:133" x14ac:dyDescent="0.2">
      <c r="A108" s="6">
        <v>333</v>
      </c>
      <c r="B108" s="9" t="s">
        <v>100</v>
      </c>
      <c r="C108" s="6" t="s">
        <v>34</v>
      </c>
      <c r="D108" s="6" t="s">
        <v>24</v>
      </c>
      <c r="E108" s="6" t="s">
        <v>25</v>
      </c>
      <c r="F108" s="6" t="s">
        <v>40</v>
      </c>
      <c r="G108" s="6" t="s">
        <v>61</v>
      </c>
      <c r="H108" s="6" t="s">
        <v>61</v>
      </c>
      <c r="I108" s="13">
        <f t="shared" si="8"/>
        <v>1</v>
      </c>
      <c r="J108" s="13">
        <f t="shared" si="5"/>
        <v>0</v>
      </c>
      <c r="K108" s="6" t="s">
        <v>28</v>
      </c>
      <c r="L108" s="6" t="s">
        <v>29</v>
      </c>
      <c r="M108" s="6">
        <v>1</v>
      </c>
      <c r="N108" s="6">
        <v>1</v>
      </c>
      <c r="O108" s="6"/>
      <c r="P108" s="6"/>
      <c r="Q108" s="6"/>
      <c r="R108" s="6"/>
      <c r="S108" s="6"/>
      <c r="T108" s="6"/>
      <c r="U108" s="13">
        <f t="shared" si="9"/>
        <v>0</v>
      </c>
      <c r="V108" s="7"/>
      <c r="W108" s="7"/>
      <c r="X108" s="8" t="s">
        <v>706</v>
      </c>
      <c r="Y108" s="8">
        <v>0.14228479146957401</v>
      </c>
      <c r="Z108" s="8">
        <v>0.14228479146957401</v>
      </c>
      <c r="AA108" s="8">
        <v>4.8509006500244141</v>
      </c>
      <c r="AB108" s="8">
        <v>5</v>
      </c>
      <c r="AC108" s="8" t="s">
        <v>707</v>
      </c>
      <c r="AD108" s="8" t="s">
        <v>568</v>
      </c>
      <c r="AE108" s="8">
        <v>2</v>
      </c>
      <c r="AF108" s="8">
        <v>2.8197102546691895</v>
      </c>
      <c r="AG108" s="8">
        <v>479347.30754974973</v>
      </c>
      <c r="AH108" s="8">
        <v>217879.67163865478</v>
      </c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</row>
    <row r="109" spans="1:133" x14ac:dyDescent="0.2">
      <c r="A109" s="6">
        <v>145</v>
      </c>
      <c r="B109" s="9" t="s">
        <v>313</v>
      </c>
      <c r="C109" s="6" t="s">
        <v>34</v>
      </c>
      <c r="D109" s="6" t="s">
        <v>24</v>
      </c>
      <c r="E109" s="6" t="s">
        <v>25</v>
      </c>
      <c r="F109" s="6" t="s">
        <v>26</v>
      </c>
      <c r="G109" s="6" t="s">
        <v>195</v>
      </c>
      <c r="H109" s="6" t="s">
        <v>195</v>
      </c>
      <c r="I109" s="13">
        <f t="shared" si="8"/>
        <v>9</v>
      </c>
      <c r="J109" s="13">
        <f t="shared" si="5"/>
        <v>0</v>
      </c>
      <c r="K109" s="6" t="s">
        <v>28</v>
      </c>
      <c r="L109" s="6" t="s">
        <v>39</v>
      </c>
      <c r="M109" s="6">
        <v>2</v>
      </c>
      <c r="N109" s="6">
        <v>0</v>
      </c>
      <c r="O109" s="6"/>
      <c r="P109" s="6"/>
      <c r="Q109" s="6"/>
      <c r="R109" s="6"/>
      <c r="S109" s="6"/>
      <c r="T109" s="6"/>
      <c r="U109" s="13">
        <f t="shared" si="9"/>
        <v>0</v>
      </c>
      <c r="V109" s="7"/>
      <c r="W109" s="7"/>
      <c r="X109" s="8" t="s">
        <v>360</v>
      </c>
      <c r="Y109" s="8">
        <v>0.55142784118652355</v>
      </c>
      <c r="Z109" s="8">
        <v>0.55142784118652355</v>
      </c>
      <c r="AA109" s="8">
        <v>6.9707427024841309</v>
      </c>
      <c r="AB109" s="8">
        <v>5</v>
      </c>
      <c r="AC109" s="8" t="s">
        <v>361</v>
      </c>
      <c r="AD109" s="8" t="s">
        <v>254</v>
      </c>
      <c r="AE109" s="8">
        <v>2</v>
      </c>
      <c r="AF109" s="8">
        <v>4.1928315162658691</v>
      </c>
      <c r="AG109" s="8">
        <v>475144.18903930549</v>
      </c>
      <c r="AH109" s="8">
        <v>232621.28931041111</v>
      </c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</row>
    <row r="110" spans="1:133" s="1" customFormat="1" x14ac:dyDescent="0.2">
      <c r="A110" s="6">
        <v>94</v>
      </c>
      <c r="B110" s="9" t="s">
        <v>213</v>
      </c>
      <c r="C110" s="6" t="s">
        <v>34</v>
      </c>
      <c r="D110" s="6" t="s">
        <v>35</v>
      </c>
      <c r="E110" s="6" t="s">
        <v>25</v>
      </c>
      <c r="F110" s="6" t="s">
        <v>26</v>
      </c>
      <c r="G110" s="6" t="s">
        <v>27</v>
      </c>
      <c r="H110" s="6" t="s">
        <v>27</v>
      </c>
      <c r="I110" s="13">
        <f t="shared" si="8"/>
        <v>6.25</v>
      </c>
      <c r="J110" s="13">
        <f t="shared" si="5"/>
        <v>0</v>
      </c>
      <c r="K110" s="6" t="s">
        <v>28</v>
      </c>
      <c r="L110" s="6" t="s">
        <v>29</v>
      </c>
      <c r="M110" s="6">
        <v>1</v>
      </c>
      <c r="N110" s="6">
        <v>1</v>
      </c>
      <c r="O110" s="9" t="s">
        <v>47</v>
      </c>
      <c r="P110" s="6" t="s">
        <v>34</v>
      </c>
      <c r="Q110" s="6" t="s">
        <v>25</v>
      </c>
      <c r="R110" s="6" t="s">
        <v>26</v>
      </c>
      <c r="S110" s="6" t="s">
        <v>27</v>
      </c>
      <c r="T110" s="6" t="s">
        <v>27</v>
      </c>
      <c r="U110" s="13">
        <f t="shared" si="9"/>
        <v>6.25</v>
      </c>
      <c r="V110" s="7"/>
      <c r="W110" s="7" t="s">
        <v>896</v>
      </c>
      <c r="X110" s="8" t="s">
        <v>252</v>
      </c>
      <c r="Y110" s="8">
        <v>0.16745780467987068</v>
      </c>
      <c r="Z110" s="8">
        <v>0.16745780467987068</v>
      </c>
      <c r="AA110" s="8">
        <v>2.4559195041656494</v>
      </c>
      <c r="AB110" s="8">
        <v>8</v>
      </c>
      <c r="AC110" s="8" t="s">
        <v>253</v>
      </c>
      <c r="AD110" s="8" t="s">
        <v>254</v>
      </c>
      <c r="AE110" s="8">
        <v>2</v>
      </c>
      <c r="AF110" s="8">
        <v>1.1724542379379272</v>
      </c>
      <c r="AG110" s="8">
        <v>463851.96713522269</v>
      </c>
      <c r="AH110" s="8">
        <v>232957.56060310834</v>
      </c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</row>
    <row r="111" spans="1:133" x14ac:dyDescent="0.2">
      <c r="A111" s="6">
        <v>89</v>
      </c>
      <c r="B111" s="9" t="s">
        <v>240</v>
      </c>
      <c r="C111" s="6" t="s">
        <v>34</v>
      </c>
      <c r="D111" s="6" t="s">
        <v>24</v>
      </c>
      <c r="E111" s="6" t="s">
        <v>25</v>
      </c>
      <c r="F111" s="6" t="s">
        <v>40</v>
      </c>
      <c r="G111" s="6" t="s">
        <v>27</v>
      </c>
      <c r="H111" s="6" t="s">
        <v>27</v>
      </c>
      <c r="I111" s="13">
        <f t="shared" si="8"/>
        <v>6.25</v>
      </c>
      <c r="J111" s="13">
        <f t="shared" si="5"/>
        <v>0</v>
      </c>
      <c r="K111" s="6" t="s">
        <v>28</v>
      </c>
      <c r="L111" s="6" t="s">
        <v>78</v>
      </c>
      <c r="M111" s="6">
        <v>1</v>
      </c>
      <c r="N111" s="6">
        <v>1</v>
      </c>
      <c r="O111" s="6"/>
      <c r="P111" s="6"/>
      <c r="Q111" s="6"/>
      <c r="R111" s="6"/>
      <c r="S111" s="6"/>
      <c r="T111" s="6"/>
      <c r="U111" s="13">
        <f t="shared" si="9"/>
        <v>0</v>
      </c>
      <c r="V111" s="7"/>
      <c r="W111" s="7"/>
      <c r="X111" s="8" t="s">
        <v>241</v>
      </c>
      <c r="Y111" s="8">
        <v>0.28181758880615249</v>
      </c>
      <c r="Z111" s="8">
        <v>0.28181758880615249</v>
      </c>
      <c r="AA111" s="8">
        <v>2.8418667316436768</v>
      </c>
      <c r="AB111" s="8">
        <v>6</v>
      </c>
      <c r="AC111" s="8" t="s">
        <v>242</v>
      </c>
      <c r="AD111" s="8" t="s">
        <v>232</v>
      </c>
      <c r="AE111" s="8">
        <v>2</v>
      </c>
      <c r="AF111" s="8">
        <v>1.3546450138092041</v>
      </c>
      <c r="AG111" s="8">
        <v>463324.07248047873</v>
      </c>
      <c r="AH111" s="8">
        <v>233243.01978292767</v>
      </c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</row>
    <row r="112" spans="1:133" s="1" customFormat="1" x14ac:dyDescent="0.2">
      <c r="A112" s="6">
        <v>338</v>
      </c>
      <c r="B112" s="9" t="s">
        <v>22</v>
      </c>
      <c r="C112" s="6" t="s">
        <v>34</v>
      </c>
      <c r="D112" s="6" t="s">
        <v>24</v>
      </c>
      <c r="E112" s="6" t="s">
        <v>25</v>
      </c>
      <c r="F112" s="6" t="s">
        <v>40</v>
      </c>
      <c r="G112" s="6" t="s">
        <v>27</v>
      </c>
      <c r="H112" s="6" t="s">
        <v>27</v>
      </c>
      <c r="I112" s="13">
        <f t="shared" si="8"/>
        <v>6.25</v>
      </c>
      <c r="J112" s="13">
        <f t="shared" si="5"/>
        <v>0</v>
      </c>
      <c r="K112" s="6" t="s">
        <v>28</v>
      </c>
      <c r="L112" s="6" t="s">
        <v>34</v>
      </c>
      <c r="M112" s="6">
        <v>1</v>
      </c>
      <c r="N112" s="6">
        <v>0</v>
      </c>
      <c r="O112" s="6"/>
      <c r="P112" s="6"/>
      <c r="Q112" s="6"/>
      <c r="R112" s="6"/>
      <c r="S112" s="6"/>
      <c r="T112" s="6"/>
      <c r="U112" s="13">
        <f t="shared" si="9"/>
        <v>0</v>
      </c>
      <c r="V112" s="7"/>
      <c r="W112" s="7"/>
      <c r="X112" s="8" t="s">
        <v>716</v>
      </c>
      <c r="Y112" s="8">
        <v>1.1665670733539562</v>
      </c>
      <c r="Z112" s="8">
        <v>1.1665670733539562</v>
      </c>
      <c r="AA112" s="8">
        <v>5.131077766418457</v>
      </c>
      <c r="AB112" s="8">
        <v>5</v>
      </c>
      <c r="AC112" s="8" t="s">
        <v>717</v>
      </c>
      <c r="AD112" s="8" t="s">
        <v>568</v>
      </c>
      <c r="AE112" s="8">
        <v>2</v>
      </c>
      <c r="AF112" s="8">
        <v>2.989612340927124</v>
      </c>
      <c r="AG112" s="8">
        <v>479399.35508034093</v>
      </c>
      <c r="AH112" s="8">
        <v>217776.72525629797</v>
      </c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</row>
    <row r="113" spans="1:133" x14ac:dyDescent="0.2">
      <c r="A113" s="6">
        <v>349</v>
      </c>
      <c r="B113" s="9" t="s">
        <v>22</v>
      </c>
      <c r="C113" s="6" t="s">
        <v>34</v>
      </c>
      <c r="D113" s="6" t="s">
        <v>24</v>
      </c>
      <c r="E113" s="6" t="s">
        <v>25</v>
      </c>
      <c r="F113" s="6" t="s">
        <v>58</v>
      </c>
      <c r="G113" s="6" t="s">
        <v>27</v>
      </c>
      <c r="H113" s="6" t="s">
        <v>27</v>
      </c>
      <c r="I113" s="13">
        <f t="shared" si="8"/>
        <v>6.25</v>
      </c>
      <c r="J113" s="13">
        <f t="shared" si="5"/>
        <v>0</v>
      </c>
      <c r="K113" s="6" t="s">
        <v>28</v>
      </c>
      <c r="L113" s="6" t="s">
        <v>29</v>
      </c>
      <c r="M113" s="6">
        <v>1</v>
      </c>
      <c r="N113" s="6">
        <v>1</v>
      </c>
      <c r="O113" s="6"/>
      <c r="P113" s="6"/>
      <c r="Q113" s="6"/>
      <c r="R113" s="6"/>
      <c r="S113" s="6"/>
      <c r="T113" s="6"/>
      <c r="U113" s="13">
        <f t="shared" si="9"/>
        <v>0</v>
      </c>
      <c r="V113" s="7"/>
      <c r="W113" s="7"/>
      <c r="X113" s="8" t="s">
        <v>737</v>
      </c>
      <c r="Y113" s="8">
        <v>0.42776864767074602</v>
      </c>
      <c r="Z113" s="8">
        <v>0.42776864767074602</v>
      </c>
      <c r="AA113" s="8">
        <v>3.0159542560577393</v>
      </c>
      <c r="AB113" s="8">
        <v>5</v>
      </c>
      <c r="AC113" s="8" t="s">
        <v>738</v>
      </c>
      <c r="AD113" s="8" t="s">
        <v>568</v>
      </c>
      <c r="AE113" s="8">
        <v>2</v>
      </c>
      <c r="AF113" s="8">
        <v>1.7872294187545776</v>
      </c>
      <c r="AG113" s="8">
        <v>486989.23023591255</v>
      </c>
      <c r="AH113" s="8">
        <v>208955.81448941567</v>
      </c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</row>
    <row r="114" spans="1:133" x14ac:dyDescent="0.2">
      <c r="A114" s="6">
        <v>389</v>
      </c>
      <c r="B114" s="9" t="s">
        <v>22</v>
      </c>
      <c r="C114" s="6" t="s">
        <v>34</v>
      </c>
      <c r="D114" s="6" t="s">
        <v>24</v>
      </c>
      <c r="E114" s="6" t="s">
        <v>25</v>
      </c>
      <c r="F114" s="6" t="s">
        <v>58</v>
      </c>
      <c r="G114" s="6" t="s">
        <v>27</v>
      </c>
      <c r="H114" s="6" t="s">
        <v>27</v>
      </c>
      <c r="I114" s="13">
        <f t="shared" si="8"/>
        <v>6.25</v>
      </c>
      <c r="J114" s="13">
        <f t="shared" si="5"/>
        <v>0</v>
      </c>
      <c r="K114" s="6" t="s">
        <v>28</v>
      </c>
      <c r="L114" s="6" t="s">
        <v>29</v>
      </c>
      <c r="M114" s="6">
        <v>1</v>
      </c>
      <c r="N114" s="6">
        <v>1</v>
      </c>
      <c r="O114" s="6"/>
      <c r="P114" s="6"/>
      <c r="Q114" s="6"/>
      <c r="R114" s="6"/>
      <c r="S114" s="6"/>
      <c r="T114" s="6"/>
      <c r="U114" s="13">
        <f t="shared" si="9"/>
        <v>0</v>
      </c>
      <c r="V114" s="7"/>
      <c r="W114" s="7"/>
      <c r="X114" s="8" t="s">
        <v>810</v>
      </c>
      <c r="Y114" s="8">
        <v>0.94604018211364738</v>
      </c>
      <c r="Z114" s="8">
        <v>0.94604018211364738</v>
      </c>
      <c r="AA114" s="8">
        <v>3.0511188507080078</v>
      </c>
      <c r="AB114" s="8">
        <v>6</v>
      </c>
      <c r="AC114" s="8" t="s">
        <v>811</v>
      </c>
      <c r="AD114" s="8" t="s">
        <v>799</v>
      </c>
      <c r="AE114" s="8">
        <v>2</v>
      </c>
      <c r="AF114" s="8">
        <v>2.0162830352783203</v>
      </c>
      <c r="AG114" s="8">
        <v>480374.3486736684</v>
      </c>
      <c r="AH114" s="8">
        <v>209822.05679836738</v>
      </c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</row>
    <row r="115" spans="1:133" x14ac:dyDescent="0.2">
      <c r="A115" s="6">
        <v>74</v>
      </c>
      <c r="B115" s="9" t="s">
        <v>206</v>
      </c>
      <c r="C115" s="6" t="s">
        <v>34</v>
      </c>
      <c r="D115" s="6" t="s">
        <v>24</v>
      </c>
      <c r="E115" s="6" t="s">
        <v>25</v>
      </c>
      <c r="F115" s="6" t="s">
        <v>40</v>
      </c>
      <c r="G115" s="6" t="s">
        <v>27</v>
      </c>
      <c r="H115" s="6" t="s">
        <v>27</v>
      </c>
      <c r="I115" s="13">
        <f t="shared" si="8"/>
        <v>6.25</v>
      </c>
      <c r="J115" s="13">
        <f t="shared" si="5"/>
        <v>0</v>
      </c>
      <c r="K115" s="6" t="s">
        <v>28</v>
      </c>
      <c r="L115" s="6" t="s">
        <v>34</v>
      </c>
      <c r="M115" s="6">
        <v>1</v>
      </c>
      <c r="N115" s="6">
        <v>0</v>
      </c>
      <c r="O115" s="6"/>
      <c r="P115" s="6"/>
      <c r="Q115" s="6"/>
      <c r="R115" s="6"/>
      <c r="S115" s="6"/>
      <c r="T115" s="6"/>
      <c r="U115" s="13">
        <f t="shared" si="9"/>
        <v>0</v>
      </c>
      <c r="V115" s="7"/>
      <c r="W115" s="7"/>
      <c r="X115" s="8" t="s">
        <v>207</v>
      </c>
      <c r="Y115" s="8">
        <v>0.12457424938678736</v>
      </c>
      <c r="Z115" s="8">
        <v>0.12457424938678736</v>
      </c>
      <c r="AA115" s="8">
        <v>2.8649032115936279</v>
      </c>
      <c r="AB115" s="8">
        <v>6</v>
      </c>
      <c r="AC115" s="8" t="s">
        <v>208</v>
      </c>
      <c r="AD115" s="8" t="s">
        <v>32</v>
      </c>
      <c r="AE115" s="8">
        <v>2</v>
      </c>
      <c r="AF115" s="8">
        <v>1.5296531915664673</v>
      </c>
      <c r="AG115" s="8">
        <v>470094.09324630769</v>
      </c>
      <c r="AH115" s="8">
        <v>236169.03664879291</v>
      </c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</row>
    <row r="116" spans="1:133" x14ac:dyDescent="0.2">
      <c r="A116" s="6">
        <v>105</v>
      </c>
      <c r="B116" s="9" t="s">
        <v>276</v>
      </c>
      <c r="C116" s="6" t="s">
        <v>34</v>
      </c>
      <c r="D116" s="6" t="s">
        <v>24</v>
      </c>
      <c r="E116" s="6" t="s">
        <v>25</v>
      </c>
      <c r="F116" s="6" t="s">
        <v>26</v>
      </c>
      <c r="G116" s="6" t="s">
        <v>36</v>
      </c>
      <c r="H116" s="6" t="s">
        <v>277</v>
      </c>
      <c r="I116" s="13">
        <f t="shared" si="8"/>
        <v>8</v>
      </c>
      <c r="J116" s="13">
        <f t="shared" si="5"/>
        <v>0</v>
      </c>
      <c r="K116" s="6" t="s">
        <v>28</v>
      </c>
      <c r="L116" s="6" t="s">
        <v>34</v>
      </c>
      <c r="M116" s="6">
        <v>2</v>
      </c>
      <c r="N116" s="6">
        <v>0</v>
      </c>
      <c r="O116" s="6"/>
      <c r="P116" s="6"/>
      <c r="Q116" s="6"/>
      <c r="R116" s="6"/>
      <c r="S116" s="6"/>
      <c r="T116" s="6"/>
      <c r="U116" s="13">
        <f t="shared" si="9"/>
        <v>0</v>
      </c>
      <c r="V116" s="7"/>
      <c r="W116" s="7"/>
      <c r="X116" s="8" t="s">
        <v>278</v>
      </c>
      <c r="Y116" s="8">
        <v>0.26565908432006846</v>
      </c>
      <c r="Z116" s="8">
        <v>0.26565908432006846</v>
      </c>
      <c r="AA116" s="8">
        <v>2.4048736095428467</v>
      </c>
      <c r="AB116" s="8">
        <v>7</v>
      </c>
      <c r="AC116" s="8" t="s">
        <v>279</v>
      </c>
      <c r="AD116" s="8" t="s">
        <v>254</v>
      </c>
      <c r="AE116" s="8">
        <v>2</v>
      </c>
      <c r="AF116" s="8">
        <v>1.1571139097213745</v>
      </c>
      <c r="AG116" s="8">
        <v>472417.06257291586</v>
      </c>
      <c r="AH116" s="8">
        <v>237752.25626932946</v>
      </c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</row>
    <row r="117" spans="1:133" x14ac:dyDescent="0.2">
      <c r="A117" s="6">
        <v>271</v>
      </c>
      <c r="B117" s="9" t="s">
        <v>276</v>
      </c>
      <c r="C117" s="6" t="s">
        <v>34</v>
      </c>
      <c r="D117" s="6" t="s">
        <v>24</v>
      </c>
      <c r="E117" s="6" t="s">
        <v>25</v>
      </c>
      <c r="F117" s="6" t="s">
        <v>40</v>
      </c>
      <c r="G117" s="6" t="s">
        <v>36</v>
      </c>
      <c r="H117" s="6" t="s">
        <v>277</v>
      </c>
      <c r="I117" s="13">
        <f t="shared" si="8"/>
        <v>8</v>
      </c>
      <c r="J117" s="13">
        <f t="shared" si="5"/>
        <v>0</v>
      </c>
      <c r="K117" s="6" t="s">
        <v>28</v>
      </c>
      <c r="L117" s="6" t="s">
        <v>29</v>
      </c>
      <c r="M117" s="6">
        <v>2</v>
      </c>
      <c r="N117" s="6">
        <v>1</v>
      </c>
      <c r="O117" s="6"/>
      <c r="P117" s="6"/>
      <c r="Q117" s="6"/>
      <c r="R117" s="6"/>
      <c r="S117" s="6"/>
      <c r="T117" s="6"/>
      <c r="U117" s="13">
        <f t="shared" si="9"/>
        <v>0</v>
      </c>
      <c r="V117" s="7"/>
      <c r="W117" s="7"/>
      <c r="X117" s="8" t="s">
        <v>603</v>
      </c>
      <c r="Y117" s="8">
        <v>0.68329940795898469</v>
      </c>
      <c r="Z117" s="8">
        <v>0.68329940795898469</v>
      </c>
      <c r="AA117" s="8">
        <v>5.4075860977172852</v>
      </c>
      <c r="AB117" s="8">
        <v>5</v>
      </c>
      <c r="AC117" s="8" t="s">
        <v>312</v>
      </c>
      <c r="AD117" s="8" t="s">
        <v>568</v>
      </c>
      <c r="AE117" s="8">
        <v>2</v>
      </c>
      <c r="AF117" s="8">
        <v>3.183401346206665</v>
      </c>
      <c r="AG117" s="8">
        <v>483103.1935522884</v>
      </c>
      <c r="AH117" s="8">
        <v>227208.68132912504</v>
      </c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</row>
    <row r="118" spans="1:133" x14ac:dyDescent="0.2">
      <c r="A118" s="6">
        <v>325</v>
      </c>
      <c r="B118" s="9" t="s">
        <v>192</v>
      </c>
      <c r="C118" s="6" t="s">
        <v>34</v>
      </c>
      <c r="D118" s="6" t="s">
        <v>35</v>
      </c>
      <c r="E118" s="6" t="s">
        <v>978</v>
      </c>
      <c r="F118" s="6" t="s">
        <v>40</v>
      </c>
      <c r="G118" s="6" t="s">
        <v>27</v>
      </c>
      <c r="H118" s="6" t="s">
        <v>49</v>
      </c>
      <c r="I118" s="13">
        <f t="shared" si="8"/>
        <v>3.75</v>
      </c>
      <c r="J118" s="13">
        <f t="shared" si="5"/>
        <v>0</v>
      </c>
      <c r="K118" s="6" t="s">
        <v>28</v>
      </c>
      <c r="L118" s="6" t="s">
        <v>29</v>
      </c>
      <c r="M118" s="6">
        <v>1</v>
      </c>
      <c r="N118" s="6">
        <v>1</v>
      </c>
      <c r="O118" s="9" t="s">
        <v>47</v>
      </c>
      <c r="P118" s="6" t="s">
        <v>39</v>
      </c>
      <c r="Q118" s="6" t="s">
        <v>235</v>
      </c>
      <c r="R118" s="6" t="s">
        <v>40</v>
      </c>
      <c r="S118" s="6" t="s">
        <v>49</v>
      </c>
      <c r="T118" s="6" t="s">
        <v>61</v>
      </c>
      <c r="U118" s="13">
        <f t="shared" si="9"/>
        <v>1.5</v>
      </c>
      <c r="V118" s="7"/>
      <c r="W118" s="7" t="s">
        <v>942</v>
      </c>
      <c r="X118" s="8" t="s">
        <v>692</v>
      </c>
      <c r="Y118" s="8">
        <v>0.35089024260532492</v>
      </c>
      <c r="Z118" s="8">
        <v>0.35089024260532492</v>
      </c>
      <c r="AA118" s="8">
        <v>3.7159273624420166</v>
      </c>
      <c r="AB118" s="8">
        <v>5</v>
      </c>
      <c r="AC118" s="8" t="s">
        <v>693</v>
      </c>
      <c r="AD118" s="8" t="s">
        <v>568</v>
      </c>
      <c r="AE118" s="8">
        <v>2</v>
      </c>
      <c r="AF118" s="8">
        <v>1.8275729417800903</v>
      </c>
      <c r="AG118" s="8">
        <v>476727.29149020457</v>
      </c>
      <c r="AH118" s="8">
        <v>215125.14618871562</v>
      </c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</row>
    <row r="119" spans="1:133" x14ac:dyDescent="0.2">
      <c r="A119" s="6">
        <v>164</v>
      </c>
      <c r="B119" s="10" t="s">
        <v>43</v>
      </c>
      <c r="C119" s="6" t="s">
        <v>397</v>
      </c>
      <c r="D119" s="6" t="s">
        <v>24</v>
      </c>
      <c r="E119" s="6" t="s">
        <v>70</v>
      </c>
      <c r="F119" s="6" t="s">
        <v>26</v>
      </c>
      <c r="G119" s="6" t="s">
        <v>27</v>
      </c>
      <c r="H119" s="6" t="s">
        <v>27</v>
      </c>
      <c r="I119" s="13">
        <f t="shared" si="8"/>
        <v>6.25</v>
      </c>
      <c r="J119" s="13">
        <f t="shared" si="5"/>
        <v>0</v>
      </c>
      <c r="K119" s="6" t="s">
        <v>28</v>
      </c>
      <c r="L119" s="6" t="s">
        <v>29</v>
      </c>
      <c r="M119" s="6">
        <v>1</v>
      </c>
      <c r="N119" s="6">
        <v>1</v>
      </c>
      <c r="O119" s="6"/>
      <c r="P119" s="6"/>
      <c r="Q119" s="6"/>
      <c r="R119" s="6"/>
      <c r="S119" s="6"/>
      <c r="T119" s="6"/>
      <c r="U119" s="13">
        <f t="shared" si="9"/>
        <v>0</v>
      </c>
      <c r="V119" s="7"/>
      <c r="W119" s="7"/>
      <c r="X119" s="8" t="s">
        <v>398</v>
      </c>
      <c r="Y119" s="8">
        <v>0.31893306016921985</v>
      </c>
      <c r="Z119" s="8">
        <v>0.31893306016921985</v>
      </c>
      <c r="AA119" s="8">
        <v>1.9936469793319702</v>
      </c>
      <c r="AB119" s="8">
        <v>8</v>
      </c>
      <c r="AC119" s="8" t="s">
        <v>399</v>
      </c>
      <c r="AD119" s="8" t="s">
        <v>254</v>
      </c>
      <c r="AE119" s="8">
        <v>2</v>
      </c>
      <c r="AF119" s="8">
        <v>1.0511215925216675</v>
      </c>
      <c r="AG119" s="8">
        <v>484360.78638898407</v>
      </c>
      <c r="AH119" s="8">
        <v>236106.19069401891</v>
      </c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</row>
    <row r="120" spans="1:133" x14ac:dyDescent="0.2">
      <c r="A120" s="6">
        <v>167</v>
      </c>
      <c r="B120" s="10" t="s">
        <v>43</v>
      </c>
      <c r="C120" s="6" t="s">
        <v>397</v>
      </c>
      <c r="D120" s="6" t="s">
        <v>24</v>
      </c>
      <c r="E120" s="6" t="s">
        <v>70</v>
      </c>
      <c r="F120" s="6" t="s">
        <v>40</v>
      </c>
      <c r="G120" s="6" t="s">
        <v>27</v>
      </c>
      <c r="H120" s="6" t="s">
        <v>27</v>
      </c>
      <c r="I120" s="13">
        <f t="shared" si="8"/>
        <v>6.25</v>
      </c>
      <c r="J120" s="13">
        <f t="shared" si="5"/>
        <v>0</v>
      </c>
      <c r="K120" s="6" t="s">
        <v>28</v>
      </c>
      <c r="L120" s="6" t="s">
        <v>39</v>
      </c>
      <c r="M120" s="6">
        <v>1</v>
      </c>
      <c r="N120" s="6">
        <v>0</v>
      </c>
      <c r="O120" s="6"/>
      <c r="P120" s="6"/>
      <c r="Q120" s="6"/>
      <c r="R120" s="6"/>
      <c r="S120" s="6"/>
      <c r="T120" s="6"/>
      <c r="U120" s="13">
        <f t="shared" si="9"/>
        <v>0</v>
      </c>
      <c r="V120" s="7"/>
      <c r="W120" s="7"/>
      <c r="X120" s="8" t="s">
        <v>404</v>
      </c>
      <c r="Y120" s="8">
        <v>0.21300055676636387</v>
      </c>
      <c r="Z120" s="8">
        <v>0.21300055676636387</v>
      </c>
      <c r="AA120" s="8">
        <v>1.8934988975524902</v>
      </c>
      <c r="AB120" s="8">
        <v>9</v>
      </c>
      <c r="AC120" s="8" t="s">
        <v>405</v>
      </c>
      <c r="AD120" s="8" t="s">
        <v>254</v>
      </c>
      <c r="AE120" s="8">
        <v>2</v>
      </c>
      <c r="AF120" s="8">
        <v>0.98163270950317383</v>
      </c>
      <c r="AG120" s="8">
        <v>487375.62666791369</v>
      </c>
      <c r="AH120" s="8">
        <v>232300.08574523134</v>
      </c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</row>
    <row r="121" spans="1:133" x14ac:dyDescent="0.2">
      <c r="A121" s="6">
        <v>247</v>
      </c>
      <c r="B121" s="12" t="s">
        <v>33</v>
      </c>
      <c r="C121" s="6" t="s">
        <v>397</v>
      </c>
      <c r="D121" s="6" t="s">
        <v>35</v>
      </c>
      <c r="E121" s="6" t="s">
        <v>25</v>
      </c>
      <c r="F121" s="6" t="s">
        <v>58</v>
      </c>
      <c r="G121" s="6" t="s">
        <v>36</v>
      </c>
      <c r="H121" s="6" t="s">
        <v>37</v>
      </c>
      <c r="I121" s="13"/>
      <c r="J121" s="13">
        <f t="shared" si="5"/>
        <v>1</v>
      </c>
      <c r="K121" s="6" t="s">
        <v>38</v>
      </c>
      <c r="L121" s="6" t="s">
        <v>34</v>
      </c>
      <c r="M121" s="6">
        <v>1</v>
      </c>
      <c r="N121" s="6">
        <v>0</v>
      </c>
      <c r="O121" s="12" t="s">
        <v>33</v>
      </c>
      <c r="P121" s="6" t="s">
        <v>91</v>
      </c>
      <c r="Q121" s="6" t="s">
        <v>25</v>
      </c>
      <c r="R121" s="6" t="s">
        <v>40</v>
      </c>
      <c r="S121" s="6" t="s">
        <v>36</v>
      </c>
      <c r="T121" s="6" t="s">
        <v>37</v>
      </c>
      <c r="U121" s="13"/>
      <c r="V121" s="7"/>
      <c r="W121" s="7"/>
      <c r="X121" s="8" t="s">
        <v>564</v>
      </c>
      <c r="Y121" s="8">
        <v>0.29821161985397321</v>
      </c>
      <c r="Z121" s="8">
        <v>0.29821161985397321</v>
      </c>
      <c r="AA121" s="8">
        <v>1.9808365106582642</v>
      </c>
      <c r="AB121" s="8">
        <v>7</v>
      </c>
      <c r="AC121" s="8" t="s">
        <v>565</v>
      </c>
      <c r="AD121" s="8" t="s">
        <v>254</v>
      </c>
      <c r="AE121" s="8">
        <v>2</v>
      </c>
      <c r="AF121" s="8">
        <v>1.1269029378890991</v>
      </c>
      <c r="AG121" s="8">
        <v>485659.30999713449</v>
      </c>
      <c r="AH121" s="8">
        <v>228274.42051847771</v>
      </c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</row>
    <row r="122" spans="1:133" x14ac:dyDescent="0.2">
      <c r="A122" s="6">
        <v>378</v>
      </c>
      <c r="B122" s="9" t="s">
        <v>240</v>
      </c>
      <c r="C122" s="6" t="s">
        <v>397</v>
      </c>
      <c r="D122" s="6" t="s">
        <v>24</v>
      </c>
      <c r="E122" s="6" t="s">
        <v>25</v>
      </c>
      <c r="F122" s="6" t="s">
        <v>44</v>
      </c>
      <c r="G122" s="6" t="s">
        <v>27</v>
      </c>
      <c r="H122" s="6" t="s">
        <v>27</v>
      </c>
      <c r="I122" s="13">
        <f>G122*H122/144</f>
        <v>6.25</v>
      </c>
      <c r="J122" s="13">
        <f t="shared" si="5"/>
        <v>0</v>
      </c>
      <c r="K122" s="6" t="s">
        <v>28</v>
      </c>
      <c r="L122" s="6" t="s">
        <v>39</v>
      </c>
      <c r="M122" s="6">
        <v>1</v>
      </c>
      <c r="N122" s="6">
        <v>0</v>
      </c>
      <c r="O122" s="6"/>
      <c r="P122" s="6"/>
      <c r="Q122" s="6"/>
      <c r="R122" s="6"/>
      <c r="S122" s="6"/>
      <c r="T122" s="6"/>
      <c r="U122" s="13">
        <f>S122*T122/144</f>
        <v>0</v>
      </c>
      <c r="V122" s="7"/>
      <c r="W122" s="7"/>
      <c r="X122" s="8" t="s">
        <v>790</v>
      </c>
      <c r="Y122" s="8">
        <v>0.97795655727386455</v>
      </c>
      <c r="Z122" s="8">
        <v>0.97795655727386455</v>
      </c>
      <c r="AA122" s="8">
        <v>3.4500787258148193</v>
      </c>
      <c r="AB122" s="8">
        <v>5</v>
      </c>
      <c r="AC122" s="8" t="s">
        <v>791</v>
      </c>
      <c r="AD122" s="8" t="s">
        <v>568</v>
      </c>
      <c r="AE122" s="8">
        <v>2</v>
      </c>
      <c r="AF122" s="8">
        <v>1.8838510513305664</v>
      </c>
      <c r="AG122" s="8">
        <v>481781.79932837572</v>
      </c>
      <c r="AH122" s="8">
        <v>211306.65031156907</v>
      </c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</row>
    <row r="123" spans="1:133" x14ac:dyDescent="0.2">
      <c r="A123" s="6">
        <v>301</v>
      </c>
      <c r="B123" s="9" t="s">
        <v>22</v>
      </c>
      <c r="C123" s="6" t="s">
        <v>397</v>
      </c>
      <c r="D123" s="6" t="s">
        <v>24</v>
      </c>
      <c r="E123" s="6" t="s">
        <v>25</v>
      </c>
      <c r="F123" s="6" t="s">
        <v>44</v>
      </c>
      <c r="G123" s="6" t="s">
        <v>27</v>
      </c>
      <c r="H123" s="6" t="s">
        <v>27</v>
      </c>
      <c r="I123" s="13">
        <f>G123*H123/144</f>
        <v>6.25</v>
      </c>
      <c r="J123" s="13">
        <f t="shared" si="5"/>
        <v>0</v>
      </c>
      <c r="K123" s="6" t="s">
        <v>28</v>
      </c>
      <c r="L123" s="6" t="s">
        <v>29</v>
      </c>
      <c r="M123" s="6">
        <v>1</v>
      </c>
      <c r="N123" s="6">
        <v>1</v>
      </c>
      <c r="O123" s="6"/>
      <c r="P123" s="6"/>
      <c r="Q123" s="6"/>
      <c r="R123" s="6"/>
      <c r="S123" s="6"/>
      <c r="T123" s="6"/>
      <c r="U123" s="13">
        <f>S123*T123/144</f>
        <v>0</v>
      </c>
      <c r="V123" s="7"/>
      <c r="W123" s="7"/>
      <c r="X123" s="8" t="s">
        <v>649</v>
      </c>
      <c r="Y123" s="8">
        <v>0.20065164566040042</v>
      </c>
      <c r="Z123" s="8">
        <v>0.20065164566040042</v>
      </c>
      <c r="AA123" s="8">
        <v>1.5996267795562744</v>
      </c>
      <c r="AB123" s="8">
        <v>10</v>
      </c>
      <c r="AC123" s="8" t="s">
        <v>382</v>
      </c>
      <c r="AD123" s="8" t="s">
        <v>568</v>
      </c>
      <c r="AE123" s="8">
        <v>2</v>
      </c>
      <c r="AF123" s="8">
        <v>0.88076072931289673</v>
      </c>
      <c r="AG123" s="8">
        <v>480585.99143720703</v>
      </c>
      <c r="AH123" s="8">
        <v>221820.68096024319</v>
      </c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</row>
    <row r="124" spans="1:133" x14ac:dyDescent="0.2">
      <c r="A124" s="6">
        <v>23</v>
      </c>
      <c r="B124" s="10" t="s">
        <v>33</v>
      </c>
      <c r="C124" s="6" t="s">
        <v>39</v>
      </c>
      <c r="D124" s="6" t="s">
        <v>35</v>
      </c>
      <c r="E124" s="6" t="s">
        <v>70</v>
      </c>
      <c r="F124" s="6" t="s">
        <v>44</v>
      </c>
      <c r="G124" s="6" t="s">
        <v>36</v>
      </c>
      <c r="H124" s="6" t="s">
        <v>73</v>
      </c>
      <c r="I124" s="13"/>
      <c r="J124" s="13">
        <f t="shared" si="5"/>
        <v>1</v>
      </c>
      <c r="K124" s="6" t="s">
        <v>38</v>
      </c>
      <c r="L124" s="6" t="s">
        <v>78</v>
      </c>
      <c r="M124" s="6">
        <v>1</v>
      </c>
      <c r="N124" s="6">
        <v>1</v>
      </c>
      <c r="O124" s="10" t="s">
        <v>33</v>
      </c>
      <c r="P124" s="6" t="s">
        <v>39</v>
      </c>
      <c r="Q124" s="6" t="s">
        <v>70</v>
      </c>
      <c r="R124" s="6" t="s">
        <v>58</v>
      </c>
      <c r="S124" s="6" t="s">
        <v>36</v>
      </c>
      <c r="T124" s="6" t="s">
        <v>73</v>
      </c>
      <c r="U124" s="13"/>
      <c r="V124" s="7"/>
      <c r="W124" s="7"/>
      <c r="X124" s="8" t="s">
        <v>98</v>
      </c>
      <c r="Y124" s="8">
        <v>0.41081901073455807</v>
      </c>
      <c r="Z124" s="8">
        <v>0.41081901073455807</v>
      </c>
      <c r="AA124" s="8">
        <v>3.9811017513275146</v>
      </c>
      <c r="AB124" s="8">
        <v>5</v>
      </c>
      <c r="AC124" s="8" t="s">
        <v>99</v>
      </c>
      <c r="AD124" s="8" t="s">
        <v>32</v>
      </c>
      <c r="AE124" s="8">
        <v>2</v>
      </c>
      <c r="AF124" s="8">
        <v>2.9287023544311523</v>
      </c>
      <c r="AG124" s="8">
        <v>467702.65291449556</v>
      </c>
      <c r="AH124" s="8">
        <v>227056.16202366908</v>
      </c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</row>
    <row r="125" spans="1:133" x14ac:dyDescent="0.2">
      <c r="A125" s="6">
        <v>69</v>
      </c>
      <c r="B125" s="10" t="s">
        <v>33</v>
      </c>
      <c r="C125" s="6" t="s">
        <v>39</v>
      </c>
      <c r="D125" s="6" t="s">
        <v>35</v>
      </c>
      <c r="E125" s="6" t="s">
        <v>70</v>
      </c>
      <c r="F125" s="6" t="s">
        <v>26</v>
      </c>
      <c r="G125" s="6" t="s">
        <v>73</v>
      </c>
      <c r="H125" s="6" t="s">
        <v>195</v>
      </c>
      <c r="I125" s="13"/>
      <c r="J125" s="13">
        <f t="shared" si="5"/>
        <v>1</v>
      </c>
      <c r="K125" s="6" t="s">
        <v>38</v>
      </c>
      <c r="L125" s="6" t="s">
        <v>39</v>
      </c>
      <c r="M125" s="6">
        <v>1</v>
      </c>
      <c r="N125" s="6">
        <v>0</v>
      </c>
      <c r="O125" s="10" t="s">
        <v>33</v>
      </c>
      <c r="P125" s="6" t="s">
        <v>39</v>
      </c>
      <c r="Q125" s="6" t="s">
        <v>70</v>
      </c>
      <c r="R125" s="6" t="s">
        <v>40</v>
      </c>
      <c r="S125" s="6" t="s">
        <v>73</v>
      </c>
      <c r="T125" s="6" t="s">
        <v>36</v>
      </c>
      <c r="U125" s="13"/>
      <c r="V125" s="7"/>
      <c r="W125" s="7"/>
      <c r="X125" s="8" t="s">
        <v>196</v>
      </c>
      <c r="Y125" s="8">
        <v>3.0754017306178105</v>
      </c>
      <c r="Z125" s="8">
        <v>3.0754017306178105</v>
      </c>
      <c r="AA125" s="8">
        <v>0</v>
      </c>
      <c r="AB125" s="8">
        <v>2</v>
      </c>
      <c r="AC125" s="8" t="s">
        <v>197</v>
      </c>
      <c r="AD125" s="8" t="s">
        <v>32</v>
      </c>
      <c r="AE125" s="8">
        <v>0</v>
      </c>
      <c r="AF125" s="8">
        <v>0</v>
      </c>
      <c r="AG125" s="8">
        <v>469407.07174246007</v>
      </c>
      <c r="AH125" s="8">
        <v>227460.17393635696</v>
      </c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</row>
    <row r="126" spans="1:133" s="1" customFormat="1" x14ac:dyDescent="0.2">
      <c r="A126" s="6">
        <v>163</v>
      </c>
      <c r="B126" s="10" t="s">
        <v>33</v>
      </c>
      <c r="C126" s="6" t="s">
        <v>39</v>
      </c>
      <c r="D126" s="6" t="s">
        <v>35</v>
      </c>
      <c r="E126" s="6" t="s">
        <v>70</v>
      </c>
      <c r="F126" s="6" t="s">
        <v>44</v>
      </c>
      <c r="G126" s="6" t="s">
        <v>27</v>
      </c>
      <c r="H126" s="6" t="s">
        <v>73</v>
      </c>
      <c r="I126" s="13"/>
      <c r="J126" s="13">
        <f t="shared" si="5"/>
        <v>1</v>
      </c>
      <c r="K126" s="6" t="s">
        <v>38</v>
      </c>
      <c r="L126" s="6" t="s">
        <v>39</v>
      </c>
      <c r="M126" s="6">
        <v>1</v>
      </c>
      <c r="N126" s="6">
        <v>0</v>
      </c>
      <c r="O126" s="10" t="s">
        <v>33</v>
      </c>
      <c r="P126" s="6" t="s">
        <v>39</v>
      </c>
      <c r="Q126" s="6" t="s">
        <v>70</v>
      </c>
      <c r="R126" s="6" t="s">
        <v>26</v>
      </c>
      <c r="S126" s="6" t="s">
        <v>27</v>
      </c>
      <c r="T126" s="6" t="s">
        <v>73</v>
      </c>
      <c r="U126" s="13"/>
      <c r="V126" s="7"/>
      <c r="W126" s="7"/>
      <c r="X126" s="8" t="s">
        <v>395</v>
      </c>
      <c r="Y126" s="8">
        <v>0.28673038959503194</v>
      </c>
      <c r="Z126" s="8">
        <v>0.28673038959503194</v>
      </c>
      <c r="AA126" s="8">
        <v>1.9088597297668457</v>
      </c>
      <c r="AB126" s="8">
        <v>9</v>
      </c>
      <c r="AC126" s="8" t="s">
        <v>396</v>
      </c>
      <c r="AD126" s="8" t="s">
        <v>254</v>
      </c>
      <c r="AE126" s="8">
        <v>2</v>
      </c>
      <c r="AF126" s="8">
        <v>1.0295279026031494</v>
      </c>
      <c r="AG126" s="8">
        <v>484423.3768327125</v>
      </c>
      <c r="AH126" s="8">
        <v>236899.18738544662</v>
      </c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</row>
    <row r="127" spans="1:133" s="1" customFormat="1" x14ac:dyDescent="0.2">
      <c r="A127" s="6">
        <v>233</v>
      </c>
      <c r="B127" s="10" t="s">
        <v>33</v>
      </c>
      <c r="C127" s="6" t="s">
        <v>39</v>
      </c>
      <c r="D127" s="6" t="s">
        <v>35</v>
      </c>
      <c r="E127" s="6" t="s">
        <v>70</v>
      </c>
      <c r="F127" s="6" t="s">
        <v>40</v>
      </c>
      <c r="G127" s="6" t="s">
        <v>195</v>
      </c>
      <c r="H127" s="6" t="s">
        <v>73</v>
      </c>
      <c r="I127" s="13"/>
      <c r="J127" s="13">
        <f t="shared" si="5"/>
        <v>1</v>
      </c>
      <c r="K127" s="6" t="s">
        <v>38</v>
      </c>
      <c r="L127" s="6" t="s">
        <v>39</v>
      </c>
      <c r="M127" s="6">
        <v>1</v>
      </c>
      <c r="N127" s="6">
        <v>0</v>
      </c>
      <c r="O127" s="10" t="s">
        <v>33</v>
      </c>
      <c r="P127" s="6" t="s">
        <v>39</v>
      </c>
      <c r="Q127" s="6" t="s">
        <v>70</v>
      </c>
      <c r="R127" s="6" t="s">
        <v>26</v>
      </c>
      <c r="S127" s="6" t="s">
        <v>27</v>
      </c>
      <c r="T127" s="6" t="s">
        <v>73</v>
      </c>
      <c r="U127" s="13"/>
      <c r="V127" s="7"/>
      <c r="W127" s="7"/>
      <c r="X127" s="8" t="s">
        <v>537</v>
      </c>
      <c r="Y127" s="8">
        <v>1.6257727807475157</v>
      </c>
      <c r="Z127" s="8">
        <v>1.6257727807475157</v>
      </c>
      <c r="AA127" s="8">
        <v>2.9039833545684814</v>
      </c>
      <c r="AB127" s="8">
        <v>6</v>
      </c>
      <c r="AC127" s="8" t="s">
        <v>538</v>
      </c>
      <c r="AD127" s="8" t="s">
        <v>254</v>
      </c>
      <c r="AE127" s="8">
        <v>2</v>
      </c>
      <c r="AF127" s="8">
        <v>1.4576551914215088</v>
      </c>
      <c r="AG127" s="8">
        <v>489047.75364006503</v>
      </c>
      <c r="AH127" s="8">
        <v>220445.1885098326</v>
      </c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</row>
    <row r="128" spans="1:133" s="1" customFormat="1" x14ac:dyDescent="0.2">
      <c r="A128" s="6">
        <v>59</v>
      </c>
      <c r="B128" s="10" t="s">
        <v>47</v>
      </c>
      <c r="C128" s="6" t="s">
        <v>39</v>
      </c>
      <c r="D128" s="6" t="s">
        <v>24</v>
      </c>
      <c r="E128" s="6" t="s">
        <v>70</v>
      </c>
      <c r="F128" s="6" t="s">
        <v>40</v>
      </c>
      <c r="G128" s="6" t="s">
        <v>49</v>
      </c>
      <c r="H128" s="6" t="s">
        <v>36</v>
      </c>
      <c r="I128" s="13">
        <f t="shared" ref="I128:I159" si="10">G128*H128/144</f>
        <v>3</v>
      </c>
      <c r="J128" s="13">
        <f t="shared" si="5"/>
        <v>0</v>
      </c>
      <c r="K128" s="6" t="s">
        <v>28</v>
      </c>
      <c r="L128" s="6" t="s">
        <v>29</v>
      </c>
      <c r="M128" s="6">
        <v>1</v>
      </c>
      <c r="N128" s="6">
        <v>1</v>
      </c>
      <c r="O128" s="6"/>
      <c r="P128" s="6"/>
      <c r="Q128" s="6"/>
      <c r="R128" s="6"/>
      <c r="S128" s="6"/>
      <c r="T128" s="6"/>
      <c r="U128" s="13">
        <f t="shared" ref="U128:U159" si="11">S128*T128/144</f>
        <v>0</v>
      </c>
      <c r="V128" s="7"/>
      <c r="W128" s="7"/>
      <c r="X128" s="8" t="s">
        <v>173</v>
      </c>
      <c r="Y128" s="8">
        <v>0.52311010360717758</v>
      </c>
      <c r="Z128" s="8">
        <v>0.52311010360717758</v>
      </c>
      <c r="AA128" s="8">
        <v>2.064373254776001</v>
      </c>
      <c r="AB128" s="8">
        <v>6</v>
      </c>
      <c r="AC128" s="8" t="s">
        <v>174</v>
      </c>
      <c r="AD128" s="8" t="s">
        <v>32</v>
      </c>
      <c r="AE128" s="8">
        <v>2</v>
      </c>
      <c r="AF128" s="8">
        <v>1.1416326761245728</v>
      </c>
      <c r="AG128" s="8">
        <v>467422.84056987328</v>
      </c>
      <c r="AH128" s="8">
        <v>229024.71832843401</v>
      </c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</row>
    <row r="129" spans="1:133" s="1" customFormat="1" x14ac:dyDescent="0.2">
      <c r="A129" s="6">
        <v>85</v>
      </c>
      <c r="B129" s="10" t="s">
        <v>47</v>
      </c>
      <c r="C129" s="6" t="s">
        <v>39</v>
      </c>
      <c r="D129" s="6" t="s">
        <v>24</v>
      </c>
      <c r="E129" s="6" t="s">
        <v>70</v>
      </c>
      <c r="F129" s="6" t="s">
        <v>44</v>
      </c>
      <c r="G129" s="6" t="s">
        <v>195</v>
      </c>
      <c r="H129" s="6" t="s">
        <v>27</v>
      </c>
      <c r="I129" s="13">
        <f t="shared" si="10"/>
        <v>7.5</v>
      </c>
      <c r="J129" s="13">
        <f t="shared" si="5"/>
        <v>0</v>
      </c>
      <c r="K129" s="6" t="s">
        <v>28</v>
      </c>
      <c r="L129" s="6" t="s">
        <v>39</v>
      </c>
      <c r="M129" s="6">
        <v>1</v>
      </c>
      <c r="N129" s="6">
        <v>0</v>
      </c>
      <c r="O129" s="6"/>
      <c r="P129" s="6"/>
      <c r="Q129" s="6"/>
      <c r="R129" s="6"/>
      <c r="S129" s="6"/>
      <c r="T129" s="6"/>
      <c r="U129" s="13">
        <f t="shared" si="11"/>
        <v>0</v>
      </c>
      <c r="V129" s="7"/>
      <c r="W129" s="7" t="s">
        <v>914</v>
      </c>
      <c r="X129" s="8" t="s">
        <v>230</v>
      </c>
      <c r="Y129" s="8">
        <v>0.26663094520568836</v>
      </c>
      <c r="Z129" s="8">
        <v>0.26663094520568836</v>
      </c>
      <c r="AA129" s="8">
        <v>2.3825902938842773</v>
      </c>
      <c r="AB129" s="8">
        <v>7</v>
      </c>
      <c r="AC129" s="8" t="s">
        <v>231</v>
      </c>
      <c r="AD129" s="8" t="s">
        <v>232</v>
      </c>
      <c r="AE129" s="8">
        <v>2</v>
      </c>
      <c r="AF129" s="8">
        <v>1.2150026559829712</v>
      </c>
      <c r="AG129" s="8">
        <v>461128.05770465336</v>
      </c>
      <c r="AH129" s="8">
        <v>237681.20540825088</v>
      </c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</row>
    <row r="130" spans="1:133" s="1" customFormat="1" x14ac:dyDescent="0.2">
      <c r="A130" s="6">
        <v>87</v>
      </c>
      <c r="B130" s="10" t="s">
        <v>47</v>
      </c>
      <c r="C130" s="6" t="s">
        <v>39</v>
      </c>
      <c r="D130" s="6" t="s">
        <v>24</v>
      </c>
      <c r="E130" s="6" t="s">
        <v>70</v>
      </c>
      <c r="F130" s="6" t="s">
        <v>40</v>
      </c>
      <c r="G130" s="6" t="s">
        <v>195</v>
      </c>
      <c r="H130" s="6" t="s">
        <v>27</v>
      </c>
      <c r="I130" s="13">
        <f t="shared" si="10"/>
        <v>7.5</v>
      </c>
      <c r="J130" s="13">
        <f t="shared" si="5"/>
        <v>0</v>
      </c>
      <c r="K130" s="6" t="s">
        <v>28</v>
      </c>
      <c r="L130" s="6" t="s">
        <v>39</v>
      </c>
      <c r="M130" s="6">
        <v>1</v>
      </c>
      <c r="N130" s="6">
        <v>0</v>
      </c>
      <c r="O130" s="6"/>
      <c r="P130" s="6"/>
      <c r="Q130" s="6"/>
      <c r="R130" s="6"/>
      <c r="S130" s="6"/>
      <c r="T130" s="6"/>
      <c r="U130" s="13">
        <f t="shared" si="11"/>
        <v>0</v>
      </c>
      <c r="V130" s="7"/>
      <c r="W130" s="7" t="s">
        <v>914</v>
      </c>
      <c r="X130" s="8" t="s">
        <v>236</v>
      </c>
      <c r="Y130" s="8">
        <v>0.22533521056175237</v>
      </c>
      <c r="Z130" s="8">
        <v>0.22533521056175237</v>
      </c>
      <c r="AA130" s="8">
        <v>1.6181466579437256</v>
      </c>
      <c r="AB130" s="8">
        <v>10</v>
      </c>
      <c r="AC130" s="8" t="s">
        <v>237</v>
      </c>
      <c r="AD130" s="8" t="s">
        <v>232</v>
      </c>
      <c r="AE130" s="8">
        <v>2</v>
      </c>
      <c r="AF130" s="8">
        <v>0.86637663841247559</v>
      </c>
      <c r="AG130" s="8">
        <v>460994.6571508855</v>
      </c>
      <c r="AH130" s="8">
        <v>236284.79954999598</v>
      </c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</row>
    <row r="131" spans="1:133" x14ac:dyDescent="0.2">
      <c r="A131" s="6">
        <v>151</v>
      </c>
      <c r="B131" s="10" t="s">
        <v>47</v>
      </c>
      <c r="C131" s="6" t="s">
        <v>39</v>
      </c>
      <c r="D131" s="6" t="s">
        <v>24</v>
      </c>
      <c r="E131" s="6" t="s">
        <v>70</v>
      </c>
      <c r="F131" s="6" t="s">
        <v>44</v>
      </c>
      <c r="G131" s="6" t="s">
        <v>49</v>
      </c>
      <c r="H131" s="6" t="s">
        <v>49</v>
      </c>
      <c r="I131" s="13">
        <f t="shared" si="10"/>
        <v>2.25</v>
      </c>
      <c r="J131" s="13">
        <f t="shared" ref="J131:J194" si="12">IF(B131="D3-X1",1,0)</f>
        <v>0</v>
      </c>
      <c r="K131" s="6" t="s">
        <v>189</v>
      </c>
      <c r="L131" s="6" t="s">
        <v>39</v>
      </c>
      <c r="M131" s="6">
        <v>1</v>
      </c>
      <c r="N131" s="6">
        <v>0</v>
      </c>
      <c r="O131" s="6"/>
      <c r="P131" s="6"/>
      <c r="Q131" s="6"/>
      <c r="R131" s="6"/>
      <c r="S131" s="6"/>
      <c r="T131" s="6"/>
      <c r="U131" s="13">
        <f t="shared" si="11"/>
        <v>0</v>
      </c>
      <c r="V131" s="7"/>
      <c r="W131" s="7" t="s">
        <v>908</v>
      </c>
      <c r="X131" s="8" t="s">
        <v>371</v>
      </c>
      <c r="Y131" s="8">
        <v>0.31563072919845581</v>
      </c>
      <c r="Z131" s="8">
        <v>0.31563072919845581</v>
      </c>
      <c r="AA131" s="8">
        <v>1.8537040948867798</v>
      </c>
      <c r="AB131" s="8">
        <v>7</v>
      </c>
      <c r="AC131" s="8" t="s">
        <v>372</v>
      </c>
      <c r="AD131" s="8" t="s">
        <v>254</v>
      </c>
      <c r="AE131" s="8">
        <v>2</v>
      </c>
      <c r="AF131" s="8">
        <v>1.043287992477417</v>
      </c>
      <c r="AG131" s="8">
        <v>475243.49427139485</v>
      </c>
      <c r="AH131" s="8">
        <v>233214.41871770725</v>
      </c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</row>
    <row r="132" spans="1:133" x14ac:dyDescent="0.2">
      <c r="A132" s="6">
        <v>200</v>
      </c>
      <c r="B132" s="10" t="s">
        <v>47</v>
      </c>
      <c r="C132" s="6" t="s">
        <v>39</v>
      </c>
      <c r="D132" s="6" t="s">
        <v>24</v>
      </c>
      <c r="E132" s="6" t="s">
        <v>70</v>
      </c>
      <c r="F132" s="6" t="s">
        <v>58</v>
      </c>
      <c r="G132" s="6" t="s">
        <v>27</v>
      </c>
      <c r="H132" s="6" t="s">
        <v>27</v>
      </c>
      <c r="I132" s="13">
        <f t="shared" si="10"/>
        <v>6.25</v>
      </c>
      <c r="J132" s="13">
        <f t="shared" si="12"/>
        <v>0</v>
      </c>
      <c r="K132" s="6" t="s">
        <v>28</v>
      </c>
      <c r="L132" s="6" t="s">
        <v>39</v>
      </c>
      <c r="M132" s="6">
        <v>2</v>
      </c>
      <c r="N132" s="6">
        <v>0</v>
      </c>
      <c r="O132" s="6"/>
      <c r="P132" s="6"/>
      <c r="Q132" s="6"/>
      <c r="R132" s="6"/>
      <c r="S132" s="6"/>
      <c r="T132" s="6"/>
      <c r="U132" s="13">
        <f t="shared" si="11"/>
        <v>0</v>
      </c>
      <c r="V132" s="7"/>
      <c r="W132" s="7" t="s">
        <v>916</v>
      </c>
      <c r="X132" s="8" t="s">
        <v>472</v>
      </c>
      <c r="Y132" s="8">
        <v>0.24090978026390072</v>
      </c>
      <c r="Z132" s="8">
        <v>0.24090978026390072</v>
      </c>
      <c r="AA132" s="8">
        <v>2.399099588394165</v>
      </c>
      <c r="AB132" s="8">
        <v>9</v>
      </c>
      <c r="AC132" s="8" t="s">
        <v>473</v>
      </c>
      <c r="AD132" s="8" t="s">
        <v>254</v>
      </c>
      <c r="AE132" s="8">
        <v>2</v>
      </c>
      <c r="AF132" s="8">
        <v>1.1161991357803345</v>
      </c>
      <c r="AG132" s="8">
        <v>491346.67230789078</v>
      </c>
      <c r="AH132" s="8">
        <v>219110.5545841757</v>
      </c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</row>
    <row r="133" spans="1:133" x14ac:dyDescent="0.2">
      <c r="A133" s="6">
        <v>201</v>
      </c>
      <c r="B133" s="10" t="s">
        <v>47</v>
      </c>
      <c r="C133" s="6" t="s">
        <v>39</v>
      </c>
      <c r="D133" s="6" t="s">
        <v>24</v>
      </c>
      <c r="E133" s="6" t="s">
        <v>70</v>
      </c>
      <c r="F133" s="6" t="s">
        <v>26</v>
      </c>
      <c r="G133" s="6" t="s">
        <v>27</v>
      </c>
      <c r="H133" s="6" t="s">
        <v>27</v>
      </c>
      <c r="I133" s="13">
        <f t="shared" si="10"/>
        <v>6.25</v>
      </c>
      <c r="J133" s="13">
        <f t="shared" si="12"/>
        <v>0</v>
      </c>
      <c r="K133" s="6" t="s">
        <v>28</v>
      </c>
      <c r="L133" s="6" t="s">
        <v>39</v>
      </c>
      <c r="M133" s="6">
        <v>2</v>
      </c>
      <c r="N133" s="6">
        <v>0</v>
      </c>
      <c r="O133" s="6"/>
      <c r="P133" s="6"/>
      <c r="Q133" s="6"/>
      <c r="R133" s="6"/>
      <c r="S133" s="6"/>
      <c r="T133" s="6"/>
      <c r="U133" s="13">
        <f t="shared" si="11"/>
        <v>0</v>
      </c>
      <c r="V133" s="7"/>
      <c r="W133" s="7" t="s">
        <v>916</v>
      </c>
      <c r="X133" s="8" t="s">
        <v>474</v>
      </c>
      <c r="Y133" s="8">
        <v>0.41146691799163859</v>
      </c>
      <c r="Z133" s="8">
        <v>0.41146691799163859</v>
      </c>
      <c r="AA133" s="8">
        <v>2.5991067886352539</v>
      </c>
      <c r="AB133" s="8">
        <v>8</v>
      </c>
      <c r="AC133" s="8" t="s">
        <v>475</v>
      </c>
      <c r="AD133" s="8" t="s">
        <v>254</v>
      </c>
      <c r="AE133" s="8">
        <v>2</v>
      </c>
      <c r="AF133" s="8">
        <v>1.2748252153396606</v>
      </c>
      <c r="AG133" s="8">
        <v>491912.48005543399</v>
      </c>
      <c r="AH133" s="8">
        <v>219083.06739287611</v>
      </c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</row>
    <row r="134" spans="1:133" x14ac:dyDescent="0.2">
      <c r="A134" s="6">
        <v>204</v>
      </c>
      <c r="B134" s="10" t="s">
        <v>47</v>
      </c>
      <c r="C134" s="6" t="s">
        <v>39</v>
      </c>
      <c r="D134" s="6" t="s">
        <v>35</v>
      </c>
      <c r="E134" s="6" t="s">
        <v>70</v>
      </c>
      <c r="F134" s="6" t="s">
        <v>40</v>
      </c>
      <c r="G134" s="6" t="s">
        <v>36</v>
      </c>
      <c r="H134" s="6" t="s">
        <v>61</v>
      </c>
      <c r="I134" s="13">
        <f t="shared" si="10"/>
        <v>2</v>
      </c>
      <c r="J134" s="13">
        <f t="shared" si="12"/>
        <v>0</v>
      </c>
      <c r="K134" s="6" t="s">
        <v>189</v>
      </c>
      <c r="L134" s="6" t="s">
        <v>39</v>
      </c>
      <c r="M134" s="6">
        <v>1</v>
      </c>
      <c r="N134" s="6">
        <v>0</v>
      </c>
      <c r="O134" s="10" t="s">
        <v>47</v>
      </c>
      <c r="P134" s="6" t="s">
        <v>34</v>
      </c>
      <c r="Q134" s="6" t="s">
        <v>70</v>
      </c>
      <c r="R134" s="6" t="s">
        <v>40</v>
      </c>
      <c r="S134" s="6" t="s">
        <v>277</v>
      </c>
      <c r="T134" s="6" t="s">
        <v>73</v>
      </c>
      <c r="U134" s="13">
        <f t="shared" si="11"/>
        <v>3</v>
      </c>
      <c r="V134" s="7"/>
      <c r="W134" s="7" t="s">
        <v>918</v>
      </c>
      <c r="X134" s="8" t="s">
        <v>480</v>
      </c>
      <c r="Y134" s="8">
        <v>0.68677276611328086</v>
      </c>
      <c r="Z134" s="8">
        <v>0.68677276611328086</v>
      </c>
      <c r="AA134" s="8">
        <v>2.63022780418396</v>
      </c>
      <c r="AB134" s="8">
        <v>7</v>
      </c>
      <c r="AC134" s="8" t="s">
        <v>481</v>
      </c>
      <c r="AD134" s="8" t="s">
        <v>254</v>
      </c>
      <c r="AE134" s="8">
        <v>2</v>
      </c>
      <c r="AF134" s="8">
        <v>1.1205239295959473</v>
      </c>
      <c r="AG134" s="8">
        <v>491012.83101812756</v>
      </c>
      <c r="AH134" s="8">
        <v>219002.68105064778</v>
      </c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</row>
    <row r="135" spans="1:133" x14ac:dyDescent="0.2">
      <c r="A135" s="6">
        <v>206</v>
      </c>
      <c r="B135" s="10" t="s">
        <v>47</v>
      </c>
      <c r="C135" s="6" t="s">
        <v>39</v>
      </c>
      <c r="D135" s="6" t="s">
        <v>35</v>
      </c>
      <c r="E135" s="6" t="s">
        <v>70</v>
      </c>
      <c r="F135" s="6" t="s">
        <v>44</v>
      </c>
      <c r="G135" s="6" t="s">
        <v>277</v>
      </c>
      <c r="H135" s="6" t="s">
        <v>73</v>
      </c>
      <c r="I135" s="13">
        <f t="shared" si="10"/>
        <v>3</v>
      </c>
      <c r="J135" s="13">
        <f t="shared" si="12"/>
        <v>0</v>
      </c>
      <c r="K135" s="6" t="s">
        <v>189</v>
      </c>
      <c r="L135" s="6" t="s">
        <v>39</v>
      </c>
      <c r="M135" s="6">
        <v>1</v>
      </c>
      <c r="N135" s="6">
        <v>0</v>
      </c>
      <c r="O135" s="10" t="s">
        <v>47</v>
      </c>
      <c r="P135" s="6" t="s">
        <v>39</v>
      </c>
      <c r="Q135" s="6" t="s">
        <v>70</v>
      </c>
      <c r="R135" s="6" t="s">
        <v>44</v>
      </c>
      <c r="S135" s="6" t="s">
        <v>36</v>
      </c>
      <c r="T135" s="6" t="s">
        <v>61</v>
      </c>
      <c r="U135" s="13">
        <f t="shared" si="11"/>
        <v>2</v>
      </c>
      <c r="V135" s="7"/>
      <c r="W135" s="7" t="s">
        <v>919</v>
      </c>
      <c r="X135" s="8" t="s">
        <v>483</v>
      </c>
      <c r="Y135" s="8">
        <v>0.23544513940811157</v>
      </c>
      <c r="Z135" s="8">
        <v>0.23544513940811157</v>
      </c>
      <c r="AA135" s="8">
        <v>2.5413854122161865</v>
      </c>
      <c r="AB135" s="8">
        <v>8</v>
      </c>
      <c r="AC135" s="8" t="s">
        <v>484</v>
      </c>
      <c r="AD135" s="8" t="s">
        <v>254</v>
      </c>
      <c r="AE135" s="8">
        <v>2</v>
      </c>
      <c r="AF135" s="8">
        <v>1.0351797342300415</v>
      </c>
      <c r="AG135" s="8">
        <v>490984.56636148161</v>
      </c>
      <c r="AH135" s="8">
        <v>219064.21866083704</v>
      </c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</row>
    <row r="136" spans="1:133" x14ac:dyDescent="0.2">
      <c r="A136" s="6">
        <v>208</v>
      </c>
      <c r="B136" s="10" t="s">
        <v>47</v>
      </c>
      <c r="C136" s="6" t="s">
        <v>39</v>
      </c>
      <c r="D136" s="6" t="s">
        <v>24</v>
      </c>
      <c r="E136" s="6" t="s">
        <v>70</v>
      </c>
      <c r="F136" s="6" t="s">
        <v>26</v>
      </c>
      <c r="G136" s="6" t="s">
        <v>27</v>
      </c>
      <c r="H136" s="6" t="s">
        <v>27</v>
      </c>
      <c r="I136" s="13">
        <f t="shared" si="10"/>
        <v>6.25</v>
      </c>
      <c r="J136" s="13">
        <f t="shared" si="12"/>
        <v>0</v>
      </c>
      <c r="K136" s="6" t="s">
        <v>28</v>
      </c>
      <c r="L136" s="6" t="s">
        <v>39</v>
      </c>
      <c r="M136" s="6">
        <v>2</v>
      </c>
      <c r="N136" s="6">
        <v>0</v>
      </c>
      <c r="O136" s="6"/>
      <c r="P136" s="6"/>
      <c r="Q136" s="6"/>
      <c r="R136" s="6"/>
      <c r="S136" s="6"/>
      <c r="T136" s="6"/>
      <c r="U136" s="13">
        <f t="shared" si="11"/>
        <v>0</v>
      </c>
      <c r="V136" s="7"/>
      <c r="W136" s="7" t="s">
        <v>916</v>
      </c>
      <c r="X136" s="8" t="s">
        <v>487</v>
      </c>
      <c r="Y136" s="8">
        <v>0.26094818115234386</v>
      </c>
      <c r="Z136" s="8">
        <v>0.26094818115234386</v>
      </c>
      <c r="AA136" s="8">
        <v>2.8497629165649414</v>
      </c>
      <c r="AB136" s="8">
        <v>7</v>
      </c>
      <c r="AC136" s="8" t="s">
        <v>488</v>
      </c>
      <c r="AD136" s="8" t="s">
        <v>254</v>
      </c>
      <c r="AE136" s="8">
        <v>1</v>
      </c>
      <c r="AF136" s="8">
        <v>1.1424024105072021</v>
      </c>
      <c r="AG136" s="8">
        <v>490639.32788784098</v>
      </c>
      <c r="AH136" s="8">
        <v>219279.18050213117</v>
      </c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</row>
    <row r="137" spans="1:133" x14ac:dyDescent="0.2">
      <c r="A137" s="6">
        <v>278</v>
      </c>
      <c r="B137" s="10" t="s">
        <v>47</v>
      </c>
      <c r="C137" s="6" t="s">
        <v>39</v>
      </c>
      <c r="D137" s="6" t="s">
        <v>24</v>
      </c>
      <c r="E137" s="6" t="s">
        <v>70</v>
      </c>
      <c r="F137" s="6" t="s">
        <v>58</v>
      </c>
      <c r="G137" s="6" t="s">
        <v>27</v>
      </c>
      <c r="H137" s="6" t="s">
        <v>27</v>
      </c>
      <c r="I137" s="13">
        <f t="shared" si="10"/>
        <v>6.25</v>
      </c>
      <c r="J137" s="13">
        <f t="shared" si="12"/>
        <v>0</v>
      </c>
      <c r="K137" s="6" t="s">
        <v>28</v>
      </c>
      <c r="L137" s="6" t="s">
        <v>39</v>
      </c>
      <c r="M137" s="6">
        <v>1</v>
      </c>
      <c r="N137" s="6">
        <v>0</v>
      </c>
      <c r="O137" s="6"/>
      <c r="P137" s="6"/>
      <c r="Q137" s="6"/>
      <c r="R137" s="6"/>
      <c r="S137" s="6"/>
      <c r="T137" s="6"/>
      <c r="U137" s="13">
        <f t="shared" si="11"/>
        <v>0</v>
      </c>
      <c r="V137" s="7"/>
      <c r="W137" s="7" t="s">
        <v>932</v>
      </c>
      <c r="X137" s="8" t="s">
        <v>614</v>
      </c>
      <c r="Y137" s="8">
        <v>1.4440261598843473</v>
      </c>
      <c r="Z137" s="8">
        <v>1.4440261598843473</v>
      </c>
      <c r="AA137" s="8">
        <v>3.0982925891876221</v>
      </c>
      <c r="AB137" s="8">
        <v>5</v>
      </c>
      <c r="AC137" s="8" t="s">
        <v>615</v>
      </c>
      <c r="AD137" s="8" t="s">
        <v>568</v>
      </c>
      <c r="AE137" s="8">
        <v>2</v>
      </c>
      <c r="AF137" s="8">
        <v>2.3777499198913574</v>
      </c>
      <c r="AG137" s="8">
        <v>483019.57557095733</v>
      </c>
      <c r="AH137" s="8">
        <v>227294.61472343639</v>
      </c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</row>
    <row r="138" spans="1:133" x14ac:dyDescent="0.2">
      <c r="A138" s="6">
        <v>404</v>
      </c>
      <c r="B138" s="10" t="s">
        <v>47</v>
      </c>
      <c r="C138" s="6" t="s">
        <v>39</v>
      </c>
      <c r="D138" s="6" t="s">
        <v>24</v>
      </c>
      <c r="E138" s="6" t="s">
        <v>70</v>
      </c>
      <c r="F138" s="6" t="s">
        <v>44</v>
      </c>
      <c r="G138" s="6" t="s">
        <v>27</v>
      </c>
      <c r="H138" s="6" t="s">
        <v>27</v>
      </c>
      <c r="I138" s="13">
        <f t="shared" si="10"/>
        <v>6.25</v>
      </c>
      <c r="J138" s="13">
        <f t="shared" si="12"/>
        <v>0</v>
      </c>
      <c r="K138" s="6" t="s">
        <v>28</v>
      </c>
      <c r="L138" s="6" t="s">
        <v>78</v>
      </c>
      <c r="M138" s="6">
        <v>1</v>
      </c>
      <c r="N138" s="6">
        <v>1</v>
      </c>
      <c r="O138" s="6"/>
      <c r="P138" s="6"/>
      <c r="Q138" s="6"/>
      <c r="R138" s="6"/>
      <c r="S138" s="6"/>
      <c r="T138" s="6"/>
      <c r="U138" s="13">
        <f t="shared" si="11"/>
        <v>0</v>
      </c>
      <c r="V138" s="7"/>
      <c r="W138" s="7" t="s">
        <v>954</v>
      </c>
      <c r="X138" s="8" t="s">
        <v>836</v>
      </c>
      <c r="Y138" s="8">
        <v>2.56737224964004</v>
      </c>
      <c r="Z138" s="8">
        <v>2.56737224964004</v>
      </c>
      <c r="AA138" s="8">
        <v>3.8352835178375244</v>
      </c>
      <c r="AB138" s="8">
        <v>4</v>
      </c>
      <c r="AC138" s="8" t="s">
        <v>837</v>
      </c>
      <c r="AD138" s="8" t="s">
        <v>799</v>
      </c>
      <c r="AE138" s="8">
        <v>2</v>
      </c>
      <c r="AF138" s="8">
        <v>2.4778964519500732</v>
      </c>
      <c r="AG138" s="8">
        <v>476427.60092671227</v>
      </c>
      <c r="AH138" s="8">
        <v>210443.60503244514</v>
      </c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</row>
    <row r="139" spans="1:133" x14ac:dyDescent="0.2">
      <c r="A139" s="6">
        <v>11</v>
      </c>
      <c r="B139" s="10" t="s">
        <v>43</v>
      </c>
      <c r="C139" s="6" t="s">
        <v>39</v>
      </c>
      <c r="D139" s="6" t="s">
        <v>24</v>
      </c>
      <c r="E139" s="6" t="s">
        <v>70</v>
      </c>
      <c r="F139" s="6" t="s">
        <v>58</v>
      </c>
      <c r="G139" s="6" t="s">
        <v>36</v>
      </c>
      <c r="H139" s="6" t="s">
        <v>36</v>
      </c>
      <c r="I139" s="13">
        <f t="shared" si="10"/>
        <v>4</v>
      </c>
      <c r="J139" s="13">
        <f t="shared" si="12"/>
        <v>0</v>
      </c>
      <c r="K139" s="6" t="s">
        <v>28</v>
      </c>
      <c r="L139" s="6" t="s">
        <v>34</v>
      </c>
      <c r="M139" s="6">
        <v>1</v>
      </c>
      <c r="N139" s="6">
        <v>0</v>
      </c>
      <c r="O139" s="6"/>
      <c r="P139" s="6"/>
      <c r="Q139" s="6"/>
      <c r="R139" s="6"/>
      <c r="S139" s="6"/>
      <c r="T139" s="6"/>
      <c r="U139" s="13">
        <f t="shared" si="11"/>
        <v>0</v>
      </c>
      <c r="V139" s="7"/>
      <c r="W139" s="7"/>
      <c r="X139" s="8" t="s">
        <v>71</v>
      </c>
      <c r="Y139" s="8">
        <v>0.38795545339584342</v>
      </c>
      <c r="Z139" s="8">
        <v>0.38795545339584342</v>
      </c>
      <c r="AA139" s="8">
        <v>2.258281946182251</v>
      </c>
      <c r="AB139" s="8">
        <v>8</v>
      </c>
      <c r="AC139" s="8" t="s">
        <v>72</v>
      </c>
      <c r="AD139" s="8" t="s">
        <v>32</v>
      </c>
      <c r="AE139" s="8">
        <v>2</v>
      </c>
      <c r="AF139" s="8">
        <v>1.138920783996582</v>
      </c>
      <c r="AG139" s="8">
        <v>471284.87556529226</v>
      </c>
      <c r="AH139" s="8">
        <v>227566.66308367095</v>
      </c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</row>
    <row r="140" spans="1:133" x14ac:dyDescent="0.2">
      <c r="A140" s="6">
        <v>79</v>
      </c>
      <c r="B140" s="10" t="s">
        <v>43</v>
      </c>
      <c r="C140" s="6" t="s">
        <v>39</v>
      </c>
      <c r="D140" s="6" t="s">
        <v>24</v>
      </c>
      <c r="E140" s="6" t="s">
        <v>70</v>
      </c>
      <c r="F140" s="6" t="s">
        <v>44</v>
      </c>
      <c r="G140" s="6" t="s">
        <v>27</v>
      </c>
      <c r="H140" s="6" t="s">
        <v>27</v>
      </c>
      <c r="I140" s="13">
        <f t="shared" si="10"/>
        <v>6.25</v>
      </c>
      <c r="J140" s="13">
        <f t="shared" si="12"/>
        <v>0</v>
      </c>
      <c r="K140" s="6" t="s">
        <v>28</v>
      </c>
      <c r="L140" s="6" t="s">
        <v>39</v>
      </c>
      <c r="M140" s="6">
        <v>1</v>
      </c>
      <c r="N140" s="6">
        <v>0</v>
      </c>
      <c r="O140" s="6"/>
      <c r="P140" s="6"/>
      <c r="Q140" s="6"/>
      <c r="R140" s="6"/>
      <c r="S140" s="6"/>
      <c r="T140" s="6"/>
      <c r="U140" s="13">
        <f t="shared" si="11"/>
        <v>0</v>
      </c>
      <c r="V140" s="7"/>
      <c r="W140" s="7"/>
      <c r="X140" s="8" t="s">
        <v>218</v>
      </c>
      <c r="Y140" s="8">
        <v>1.0311352356586592</v>
      </c>
      <c r="Z140" s="8">
        <v>1.0311352356586592</v>
      </c>
      <c r="AA140" s="8">
        <v>4.9895381927490234</v>
      </c>
      <c r="AB140" s="8">
        <v>5</v>
      </c>
      <c r="AC140" s="8" t="s">
        <v>219</v>
      </c>
      <c r="AD140" s="8" t="s">
        <v>32</v>
      </c>
      <c r="AE140" s="8">
        <v>2</v>
      </c>
      <c r="AF140" s="8">
        <v>2.8998992443084717</v>
      </c>
      <c r="AG140" s="8">
        <v>468510.38403793552</v>
      </c>
      <c r="AH140" s="8">
        <v>234745.40636922937</v>
      </c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</row>
    <row r="141" spans="1:133" x14ac:dyDescent="0.2">
      <c r="A141" s="6">
        <v>102</v>
      </c>
      <c r="B141" s="10" t="s">
        <v>43</v>
      </c>
      <c r="C141" s="6" t="s">
        <v>39</v>
      </c>
      <c r="D141" s="6" t="s">
        <v>24</v>
      </c>
      <c r="E141" s="6" t="s">
        <v>70</v>
      </c>
      <c r="F141" s="6" t="s">
        <v>40</v>
      </c>
      <c r="G141" s="6" t="s">
        <v>27</v>
      </c>
      <c r="H141" s="6" t="s">
        <v>27</v>
      </c>
      <c r="I141" s="13">
        <f t="shared" si="10"/>
        <v>6.25</v>
      </c>
      <c r="J141" s="13">
        <f t="shared" si="12"/>
        <v>0</v>
      </c>
      <c r="K141" s="6" t="s">
        <v>135</v>
      </c>
      <c r="L141" s="6" t="s">
        <v>29</v>
      </c>
      <c r="M141" s="6">
        <v>1</v>
      </c>
      <c r="N141" s="6">
        <v>1</v>
      </c>
      <c r="O141" s="6"/>
      <c r="P141" s="6"/>
      <c r="Q141" s="6"/>
      <c r="R141" s="6"/>
      <c r="S141" s="6"/>
      <c r="T141" s="6"/>
      <c r="U141" s="13">
        <f t="shared" si="11"/>
        <v>0</v>
      </c>
      <c r="V141" s="7"/>
      <c r="W141" s="7"/>
      <c r="X141" s="8" t="s">
        <v>270</v>
      </c>
      <c r="Y141" s="8">
        <v>0.1302030444145203</v>
      </c>
      <c r="Z141" s="8">
        <v>0.1302030444145203</v>
      </c>
      <c r="AA141" s="8">
        <v>2.8465616703033447</v>
      </c>
      <c r="AB141" s="8">
        <v>7</v>
      </c>
      <c r="AC141" s="8" t="s">
        <v>271</v>
      </c>
      <c r="AD141" s="8" t="s">
        <v>254</v>
      </c>
      <c r="AE141" s="8">
        <v>2</v>
      </c>
      <c r="AF141" s="8">
        <v>1.4053897857666016</v>
      </c>
      <c r="AG141" s="8">
        <v>471669.54495131708</v>
      </c>
      <c r="AH141" s="8">
        <v>237738.26274277666</v>
      </c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</row>
    <row r="142" spans="1:133" x14ac:dyDescent="0.2">
      <c r="A142" s="6">
        <v>112</v>
      </c>
      <c r="B142" s="10" t="s">
        <v>43</v>
      </c>
      <c r="C142" s="6" t="s">
        <v>39</v>
      </c>
      <c r="D142" s="6" t="s">
        <v>24</v>
      </c>
      <c r="E142" s="6" t="s">
        <v>70</v>
      </c>
      <c r="F142" s="6" t="s">
        <v>26</v>
      </c>
      <c r="G142" s="6" t="s">
        <v>27</v>
      </c>
      <c r="H142" s="6" t="s">
        <v>27</v>
      </c>
      <c r="I142" s="13">
        <f t="shared" si="10"/>
        <v>6.25</v>
      </c>
      <c r="J142" s="13">
        <f t="shared" si="12"/>
        <v>0</v>
      </c>
      <c r="K142" s="6" t="s">
        <v>135</v>
      </c>
      <c r="L142" s="6" t="s">
        <v>34</v>
      </c>
      <c r="M142" s="6">
        <v>1</v>
      </c>
      <c r="N142" s="6">
        <v>0</v>
      </c>
      <c r="O142" s="6"/>
      <c r="P142" s="6"/>
      <c r="Q142" s="6"/>
      <c r="R142" s="6"/>
      <c r="S142" s="6"/>
      <c r="T142" s="6"/>
      <c r="U142" s="13">
        <f t="shared" si="11"/>
        <v>0</v>
      </c>
      <c r="V142" s="7"/>
      <c r="W142" s="7"/>
      <c r="X142" s="8" t="s">
        <v>293</v>
      </c>
      <c r="Y142" s="8">
        <v>0.2254364693164824</v>
      </c>
      <c r="Z142" s="8">
        <v>0.2254364693164824</v>
      </c>
      <c r="AA142" s="8">
        <v>1.6201409101486206</v>
      </c>
      <c r="AB142" s="8">
        <v>9</v>
      </c>
      <c r="AC142" s="8" t="s">
        <v>294</v>
      </c>
      <c r="AD142" s="8" t="s">
        <v>254</v>
      </c>
      <c r="AE142" s="8">
        <v>2</v>
      </c>
      <c r="AF142" s="8">
        <v>1.0134429931640625</v>
      </c>
      <c r="AG142" s="8">
        <v>472920.34227121435</v>
      </c>
      <c r="AH142" s="8">
        <v>234105.01659452351</v>
      </c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</row>
    <row r="143" spans="1:133" x14ac:dyDescent="0.2">
      <c r="A143" s="6">
        <v>143</v>
      </c>
      <c r="B143" s="10" t="s">
        <v>43</v>
      </c>
      <c r="C143" s="6" t="s">
        <v>39</v>
      </c>
      <c r="D143" s="6" t="s">
        <v>24</v>
      </c>
      <c r="E143" s="6" t="s">
        <v>70</v>
      </c>
      <c r="F143" s="6" t="s">
        <v>58</v>
      </c>
      <c r="G143" s="6" t="s">
        <v>27</v>
      </c>
      <c r="H143" s="6" t="s">
        <v>27</v>
      </c>
      <c r="I143" s="13">
        <f t="shared" si="10"/>
        <v>6.25</v>
      </c>
      <c r="J143" s="13">
        <f t="shared" si="12"/>
        <v>0</v>
      </c>
      <c r="K143" s="6" t="s">
        <v>135</v>
      </c>
      <c r="L143" s="6" t="s">
        <v>29</v>
      </c>
      <c r="M143" s="6">
        <v>1</v>
      </c>
      <c r="N143" s="6">
        <v>1</v>
      </c>
      <c r="O143" s="6"/>
      <c r="P143" s="6"/>
      <c r="Q143" s="6"/>
      <c r="R143" s="6"/>
      <c r="S143" s="6"/>
      <c r="T143" s="6"/>
      <c r="U143" s="13">
        <f t="shared" si="11"/>
        <v>0</v>
      </c>
      <c r="V143" s="7"/>
      <c r="W143" s="7"/>
      <c r="X143" s="8" t="s">
        <v>356</v>
      </c>
      <c r="Y143" s="8">
        <v>0.45206857919692983</v>
      </c>
      <c r="Z143" s="8">
        <v>0.45206857919692983</v>
      </c>
      <c r="AA143" s="8">
        <v>2.5891401767730713</v>
      </c>
      <c r="AB143" s="8">
        <v>5</v>
      </c>
      <c r="AC143" s="8" t="s">
        <v>357</v>
      </c>
      <c r="AD143" s="8" t="s">
        <v>254</v>
      </c>
      <c r="AE143" s="8">
        <v>2</v>
      </c>
      <c r="AF143" s="8">
        <v>1.6986211538314819</v>
      </c>
      <c r="AG143" s="8">
        <v>475131.37698681798</v>
      </c>
      <c r="AH143" s="8">
        <v>232358.65939063905</v>
      </c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</row>
    <row r="144" spans="1:133" x14ac:dyDescent="0.2">
      <c r="A144" s="6">
        <v>170</v>
      </c>
      <c r="B144" s="10" t="s">
        <v>43</v>
      </c>
      <c r="C144" s="6" t="s">
        <v>39</v>
      </c>
      <c r="D144" s="6" t="s">
        <v>24</v>
      </c>
      <c r="E144" s="6" t="s">
        <v>70</v>
      </c>
      <c r="F144" s="6" t="s">
        <v>26</v>
      </c>
      <c r="G144" s="6" t="s">
        <v>27</v>
      </c>
      <c r="H144" s="6" t="s">
        <v>27</v>
      </c>
      <c r="I144" s="13">
        <f t="shared" si="10"/>
        <v>6.25</v>
      </c>
      <c r="J144" s="13">
        <f t="shared" si="12"/>
        <v>0</v>
      </c>
      <c r="K144" s="6" t="s">
        <v>28</v>
      </c>
      <c r="L144" s="6" t="s">
        <v>29</v>
      </c>
      <c r="M144" s="6">
        <v>1</v>
      </c>
      <c r="N144" s="6">
        <v>1</v>
      </c>
      <c r="O144" s="6"/>
      <c r="P144" s="6"/>
      <c r="Q144" s="6"/>
      <c r="R144" s="6"/>
      <c r="S144" s="6"/>
      <c r="T144" s="6"/>
      <c r="U144" s="13">
        <f t="shared" si="11"/>
        <v>0</v>
      </c>
      <c r="V144" s="7"/>
      <c r="W144" s="7"/>
      <c r="X144" s="8" t="s">
        <v>411</v>
      </c>
      <c r="Y144" s="8">
        <v>0.40938139677047747</v>
      </c>
      <c r="Z144" s="8">
        <v>0.40938139677047747</v>
      </c>
      <c r="AA144" s="8">
        <v>2.5437018871307373</v>
      </c>
      <c r="AB144" s="8">
        <v>8</v>
      </c>
      <c r="AC144" s="8" t="s">
        <v>412</v>
      </c>
      <c r="AD144" s="8" t="s">
        <v>254</v>
      </c>
      <c r="AE144" s="8">
        <v>2</v>
      </c>
      <c r="AF144" s="8">
        <v>1.1692864894866943</v>
      </c>
      <c r="AG144" s="8">
        <v>487521.59826216719</v>
      </c>
      <c r="AH144" s="8">
        <v>232158.18437170918</v>
      </c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</row>
    <row r="145" spans="1:133" x14ac:dyDescent="0.2">
      <c r="A145" s="6">
        <v>214</v>
      </c>
      <c r="B145" s="10" t="s">
        <v>43</v>
      </c>
      <c r="C145" s="6" t="s">
        <v>39</v>
      </c>
      <c r="D145" s="6" t="s">
        <v>24</v>
      </c>
      <c r="E145" s="6" t="s">
        <v>70</v>
      </c>
      <c r="F145" s="6" t="s">
        <v>40</v>
      </c>
      <c r="G145" s="6" t="s">
        <v>27</v>
      </c>
      <c r="H145" s="6" t="s">
        <v>27</v>
      </c>
      <c r="I145" s="13">
        <f t="shared" si="10"/>
        <v>6.25</v>
      </c>
      <c r="J145" s="13">
        <f t="shared" si="12"/>
        <v>0</v>
      </c>
      <c r="K145" s="6" t="s">
        <v>28</v>
      </c>
      <c r="L145" s="6" t="s">
        <v>29</v>
      </c>
      <c r="M145" s="6">
        <v>1</v>
      </c>
      <c r="N145" s="6">
        <v>1</v>
      </c>
      <c r="O145" s="6"/>
      <c r="P145" s="6"/>
      <c r="Q145" s="6"/>
      <c r="R145" s="6"/>
      <c r="S145" s="6"/>
      <c r="T145" s="6"/>
      <c r="U145" s="13">
        <f t="shared" si="11"/>
        <v>0</v>
      </c>
      <c r="V145" s="7"/>
      <c r="W145" s="7"/>
      <c r="X145" s="8" t="s">
        <v>501</v>
      </c>
      <c r="Y145" s="8">
        <v>0.45734875679016096</v>
      </c>
      <c r="Z145" s="8">
        <v>0.45734875679016096</v>
      </c>
      <c r="AA145" s="8">
        <v>3.9190220832824707</v>
      </c>
      <c r="AB145" s="8">
        <v>6</v>
      </c>
      <c r="AC145" s="8" t="s">
        <v>502</v>
      </c>
      <c r="AD145" s="8" t="s">
        <v>254</v>
      </c>
      <c r="AE145" s="8">
        <v>2</v>
      </c>
      <c r="AF145" s="8">
        <v>2.9977321624755859</v>
      </c>
      <c r="AG145" s="8">
        <v>487097.56561221584</v>
      </c>
      <c r="AH145" s="8">
        <v>220294.49025258623</v>
      </c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</row>
    <row r="146" spans="1:133" x14ac:dyDescent="0.2">
      <c r="A146" s="6">
        <v>234</v>
      </c>
      <c r="B146" s="10" t="s">
        <v>43</v>
      </c>
      <c r="C146" s="6" t="s">
        <v>39</v>
      </c>
      <c r="D146" s="6" t="s">
        <v>24</v>
      </c>
      <c r="E146" s="6" t="s">
        <v>70</v>
      </c>
      <c r="F146" s="6" t="s">
        <v>44</v>
      </c>
      <c r="G146" s="6" t="s">
        <v>27</v>
      </c>
      <c r="H146" s="6" t="s">
        <v>27</v>
      </c>
      <c r="I146" s="13">
        <f t="shared" si="10"/>
        <v>6.25</v>
      </c>
      <c r="J146" s="13">
        <f t="shared" si="12"/>
        <v>0</v>
      </c>
      <c r="K146" s="6" t="s">
        <v>28</v>
      </c>
      <c r="L146" s="6" t="s">
        <v>29</v>
      </c>
      <c r="M146" s="6">
        <v>1</v>
      </c>
      <c r="N146" s="6">
        <v>1</v>
      </c>
      <c r="O146" s="6"/>
      <c r="P146" s="6"/>
      <c r="Q146" s="6"/>
      <c r="R146" s="6"/>
      <c r="S146" s="6"/>
      <c r="T146" s="6"/>
      <c r="U146" s="13">
        <f t="shared" si="11"/>
        <v>0</v>
      </c>
      <c r="V146" s="7"/>
      <c r="W146" s="7"/>
      <c r="X146" s="8" t="s">
        <v>539</v>
      </c>
      <c r="Y146" s="8">
        <v>0.51907816410064678</v>
      </c>
      <c r="Z146" s="8">
        <v>0.51907816410064678</v>
      </c>
      <c r="AA146" s="8">
        <v>3.7099049091339111</v>
      </c>
      <c r="AB146" s="8">
        <v>6</v>
      </c>
      <c r="AC146" s="8" t="s">
        <v>251</v>
      </c>
      <c r="AD146" s="8" t="s">
        <v>254</v>
      </c>
      <c r="AE146" s="8">
        <v>2</v>
      </c>
      <c r="AF146" s="8">
        <v>1.8751721382141113</v>
      </c>
      <c r="AG146" s="8">
        <v>489049.54181043454</v>
      </c>
      <c r="AH146" s="8">
        <v>220538.72653872668</v>
      </c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</row>
    <row r="147" spans="1:133" x14ac:dyDescent="0.2">
      <c r="A147" s="4">
        <v>441</v>
      </c>
      <c r="B147" s="10" t="s">
        <v>43</v>
      </c>
      <c r="C147" s="4" t="s">
        <v>39</v>
      </c>
      <c r="D147" s="4" t="s">
        <v>24</v>
      </c>
      <c r="E147" s="4" t="s">
        <v>70</v>
      </c>
      <c r="F147" s="4" t="s">
        <v>26</v>
      </c>
      <c r="G147" s="4" t="s">
        <v>27</v>
      </c>
      <c r="H147" s="4" t="s">
        <v>27</v>
      </c>
      <c r="I147" s="13">
        <f t="shared" si="10"/>
        <v>6.25</v>
      </c>
      <c r="J147" s="13">
        <f t="shared" si="12"/>
        <v>0</v>
      </c>
      <c r="K147" s="4" t="s">
        <v>135</v>
      </c>
      <c r="L147" s="4" t="s">
        <v>29</v>
      </c>
      <c r="M147" s="4">
        <v>1</v>
      </c>
      <c r="N147" s="4">
        <v>1</v>
      </c>
      <c r="O147" s="4"/>
      <c r="P147" s="4"/>
      <c r="Q147" s="4"/>
      <c r="R147" s="4"/>
      <c r="S147" s="4"/>
      <c r="T147" s="4"/>
      <c r="U147" s="13">
        <f t="shared" si="11"/>
        <v>0</v>
      </c>
      <c r="V147" s="5"/>
      <c r="W147" s="5"/>
      <c r="X147" s="8" t="s">
        <v>892</v>
      </c>
      <c r="Y147" s="8">
        <v>0.50490302324295033</v>
      </c>
      <c r="Z147" s="8">
        <v>0.50490302324295033</v>
      </c>
      <c r="AA147" s="8">
        <v>4.5728497505187988</v>
      </c>
      <c r="AB147" s="8">
        <v>5</v>
      </c>
      <c r="AC147" s="8" t="s">
        <v>893</v>
      </c>
      <c r="AD147" s="8" t="s">
        <v>799</v>
      </c>
      <c r="AE147" s="8">
        <v>2</v>
      </c>
      <c r="AF147" s="8">
        <v>1.5894273519515991</v>
      </c>
      <c r="AG147" s="8">
        <v>471202.51875400211</v>
      </c>
      <c r="AH147" s="8">
        <v>210192.69708745298</v>
      </c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</row>
    <row r="148" spans="1:133" x14ac:dyDescent="0.2">
      <c r="A148" s="6">
        <v>169</v>
      </c>
      <c r="B148" s="10" t="s">
        <v>408</v>
      </c>
      <c r="C148" s="6" t="s">
        <v>39</v>
      </c>
      <c r="D148" s="6" t="s">
        <v>24</v>
      </c>
      <c r="E148" s="6" t="s">
        <v>70</v>
      </c>
      <c r="F148" s="6" t="s">
        <v>58</v>
      </c>
      <c r="G148" s="6" t="s">
        <v>195</v>
      </c>
      <c r="H148" s="6" t="s">
        <v>195</v>
      </c>
      <c r="I148" s="13">
        <f t="shared" si="10"/>
        <v>9</v>
      </c>
      <c r="J148" s="13">
        <f t="shared" si="12"/>
        <v>0</v>
      </c>
      <c r="K148" s="6" t="s">
        <v>28</v>
      </c>
      <c r="L148" s="6" t="s">
        <v>39</v>
      </c>
      <c r="M148" s="6">
        <v>1</v>
      </c>
      <c r="N148" s="6">
        <v>0</v>
      </c>
      <c r="O148" s="6"/>
      <c r="P148" s="6"/>
      <c r="Q148" s="6"/>
      <c r="R148" s="6"/>
      <c r="S148" s="6"/>
      <c r="T148" s="6"/>
      <c r="U148" s="13">
        <f t="shared" si="11"/>
        <v>0</v>
      </c>
      <c r="V148" s="7"/>
      <c r="W148" s="7"/>
      <c r="X148" s="8" t="s">
        <v>409</v>
      </c>
      <c r="Y148" s="8">
        <v>0.15840399503707889</v>
      </c>
      <c r="Z148" s="8">
        <v>0.15840399503707889</v>
      </c>
      <c r="AA148" s="8">
        <v>1.8592023849487305</v>
      </c>
      <c r="AB148" s="8">
        <v>9</v>
      </c>
      <c r="AC148" s="8" t="s">
        <v>410</v>
      </c>
      <c r="AD148" s="8" t="s">
        <v>254</v>
      </c>
      <c r="AE148" s="8">
        <v>2</v>
      </c>
      <c r="AF148" s="8">
        <v>0.96786719560623169</v>
      </c>
      <c r="AG148" s="8">
        <v>487393.17106596654</v>
      </c>
      <c r="AH148" s="8">
        <v>232170.25342713218</v>
      </c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</row>
    <row r="149" spans="1:133" x14ac:dyDescent="0.2">
      <c r="A149" s="6">
        <v>265</v>
      </c>
      <c r="B149" s="10" t="s">
        <v>408</v>
      </c>
      <c r="C149" s="6" t="s">
        <v>39</v>
      </c>
      <c r="D149" s="6" t="s">
        <v>24</v>
      </c>
      <c r="E149" s="6" t="s">
        <v>70</v>
      </c>
      <c r="F149" s="6" t="s">
        <v>44</v>
      </c>
      <c r="G149" s="6" t="s">
        <v>36</v>
      </c>
      <c r="H149" s="6" t="s">
        <v>36</v>
      </c>
      <c r="I149" s="13">
        <f t="shared" si="10"/>
        <v>4</v>
      </c>
      <c r="J149" s="13">
        <f t="shared" si="12"/>
        <v>0</v>
      </c>
      <c r="K149" s="6" t="s">
        <v>28</v>
      </c>
      <c r="L149" s="6" t="s">
        <v>29</v>
      </c>
      <c r="M149" s="6">
        <v>1</v>
      </c>
      <c r="N149" s="6">
        <v>1</v>
      </c>
      <c r="O149" s="6"/>
      <c r="P149" s="6"/>
      <c r="Q149" s="6"/>
      <c r="R149" s="6"/>
      <c r="S149" s="6"/>
      <c r="T149" s="6"/>
      <c r="U149" s="13">
        <f t="shared" si="11"/>
        <v>0</v>
      </c>
      <c r="V149" s="7"/>
      <c r="W149" s="7"/>
      <c r="X149" s="8" t="s">
        <v>596</v>
      </c>
      <c r="Y149" s="8">
        <v>0.27471481561660777</v>
      </c>
      <c r="Z149" s="8">
        <v>0.27471481561660777</v>
      </c>
      <c r="AA149" s="8">
        <v>4.4851264953613281</v>
      </c>
      <c r="AB149" s="8">
        <v>6</v>
      </c>
      <c r="AC149" s="8" t="s">
        <v>300</v>
      </c>
      <c r="AD149" s="8" t="s">
        <v>568</v>
      </c>
      <c r="AE149" s="8">
        <v>2</v>
      </c>
      <c r="AF149" s="8">
        <v>3.3765487670898437</v>
      </c>
      <c r="AG149" s="8">
        <v>480932.41675092559</v>
      </c>
      <c r="AH149" s="8">
        <v>227296.28775527154</v>
      </c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</row>
    <row r="150" spans="1:133" x14ac:dyDescent="0.2">
      <c r="A150" s="6">
        <v>292</v>
      </c>
      <c r="B150" s="10" t="s">
        <v>408</v>
      </c>
      <c r="C150" s="6" t="s">
        <v>39</v>
      </c>
      <c r="D150" s="6" t="s">
        <v>24</v>
      </c>
      <c r="E150" s="6" t="s">
        <v>70</v>
      </c>
      <c r="F150" s="6" t="s">
        <v>26</v>
      </c>
      <c r="G150" s="6" t="s">
        <v>36</v>
      </c>
      <c r="H150" s="6" t="s">
        <v>36</v>
      </c>
      <c r="I150" s="13">
        <f t="shared" si="10"/>
        <v>4</v>
      </c>
      <c r="J150" s="13">
        <f t="shared" si="12"/>
        <v>0</v>
      </c>
      <c r="K150" s="6" t="s">
        <v>28</v>
      </c>
      <c r="L150" s="6" t="s">
        <v>29</v>
      </c>
      <c r="M150" s="6">
        <v>1</v>
      </c>
      <c r="N150" s="6">
        <v>1</v>
      </c>
      <c r="O150" s="6"/>
      <c r="P150" s="6"/>
      <c r="Q150" s="6"/>
      <c r="R150" s="6"/>
      <c r="S150" s="6"/>
      <c r="T150" s="6"/>
      <c r="U150" s="13">
        <f t="shared" si="11"/>
        <v>0</v>
      </c>
      <c r="V150" s="7"/>
      <c r="W150" s="7"/>
      <c r="X150" s="8" t="s">
        <v>635</v>
      </c>
      <c r="Y150" s="8">
        <v>0.2811667990684511</v>
      </c>
      <c r="Z150" s="8">
        <v>0.2811667990684511</v>
      </c>
      <c r="AA150" s="8">
        <v>1.7026718854904175</v>
      </c>
      <c r="AB150" s="8">
        <v>7</v>
      </c>
      <c r="AC150" s="8" t="s">
        <v>636</v>
      </c>
      <c r="AD150" s="8" t="s">
        <v>568</v>
      </c>
      <c r="AE150" s="8">
        <v>2</v>
      </c>
      <c r="AF150" s="8">
        <v>1.0343836545944214</v>
      </c>
      <c r="AG150" s="8">
        <v>477686.32257093349</v>
      </c>
      <c r="AH150" s="8">
        <v>224928.62776729153</v>
      </c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</row>
    <row r="151" spans="1:133" x14ac:dyDescent="0.2">
      <c r="A151" s="6">
        <v>337</v>
      </c>
      <c r="B151" s="10" t="s">
        <v>408</v>
      </c>
      <c r="C151" s="6" t="s">
        <v>39</v>
      </c>
      <c r="D151" s="6" t="s">
        <v>24</v>
      </c>
      <c r="E151" s="6" t="s">
        <v>70</v>
      </c>
      <c r="F151" s="6" t="s">
        <v>44</v>
      </c>
      <c r="G151" s="6" t="s">
        <v>195</v>
      </c>
      <c r="H151" s="6" t="s">
        <v>195</v>
      </c>
      <c r="I151" s="13">
        <f t="shared" si="10"/>
        <v>9</v>
      </c>
      <c r="J151" s="13">
        <f t="shared" si="12"/>
        <v>0</v>
      </c>
      <c r="K151" s="6" t="s">
        <v>28</v>
      </c>
      <c r="L151" s="6" t="s">
        <v>29</v>
      </c>
      <c r="M151" s="6">
        <v>1</v>
      </c>
      <c r="N151" s="6">
        <v>1</v>
      </c>
      <c r="O151" s="6"/>
      <c r="P151" s="6"/>
      <c r="Q151" s="6"/>
      <c r="R151" s="6"/>
      <c r="S151" s="6"/>
      <c r="T151" s="6"/>
      <c r="U151" s="13">
        <f t="shared" si="11"/>
        <v>0</v>
      </c>
      <c r="V151" s="7"/>
      <c r="W151" s="7"/>
      <c r="X151" s="8" t="s">
        <v>714</v>
      </c>
      <c r="Y151" s="8">
        <v>0.30568654298782327</v>
      </c>
      <c r="Z151" s="8">
        <v>0.30568654298782327</v>
      </c>
      <c r="AA151" s="8">
        <v>2.760103702545166</v>
      </c>
      <c r="AB151" s="8">
        <v>6</v>
      </c>
      <c r="AC151" s="8" t="s">
        <v>715</v>
      </c>
      <c r="AD151" s="8" t="s">
        <v>568</v>
      </c>
      <c r="AE151" s="8">
        <v>2</v>
      </c>
      <c r="AF151" s="8">
        <v>1.2194458246231079</v>
      </c>
      <c r="AG151" s="8">
        <v>479863.60187326081</v>
      </c>
      <c r="AH151" s="8">
        <v>218877.53526166119</v>
      </c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</row>
    <row r="152" spans="1:133" x14ac:dyDescent="0.2">
      <c r="A152" s="6">
        <v>353</v>
      </c>
      <c r="B152" s="10" t="s">
        <v>408</v>
      </c>
      <c r="C152" s="6" t="s">
        <v>39</v>
      </c>
      <c r="D152" s="6" t="s">
        <v>24</v>
      </c>
      <c r="E152" s="6" t="s">
        <v>70</v>
      </c>
      <c r="F152" s="6" t="s">
        <v>58</v>
      </c>
      <c r="G152" s="6" t="s">
        <v>195</v>
      </c>
      <c r="H152" s="6" t="s">
        <v>195</v>
      </c>
      <c r="I152" s="13">
        <f t="shared" si="10"/>
        <v>9</v>
      </c>
      <c r="J152" s="13">
        <f t="shared" si="12"/>
        <v>0</v>
      </c>
      <c r="K152" s="6" t="s">
        <v>28</v>
      </c>
      <c r="L152" s="6" t="s">
        <v>29</v>
      </c>
      <c r="M152" s="6">
        <v>1</v>
      </c>
      <c r="N152" s="6">
        <v>1</v>
      </c>
      <c r="O152" s="6"/>
      <c r="P152" s="6"/>
      <c r="Q152" s="6"/>
      <c r="R152" s="6"/>
      <c r="S152" s="6"/>
      <c r="T152" s="6"/>
      <c r="U152" s="13">
        <f t="shared" si="11"/>
        <v>0</v>
      </c>
      <c r="V152" s="7"/>
      <c r="W152" s="7"/>
      <c r="X152" s="8" t="s">
        <v>743</v>
      </c>
      <c r="Y152" s="8">
        <v>0.68275984439807169</v>
      </c>
      <c r="Z152" s="8">
        <v>0.68275984439807169</v>
      </c>
      <c r="AA152" s="8">
        <v>2.2584118843078613</v>
      </c>
      <c r="AB152" s="8">
        <v>6</v>
      </c>
      <c r="AC152" s="8" t="s">
        <v>225</v>
      </c>
      <c r="AD152" s="8" t="s">
        <v>568</v>
      </c>
      <c r="AE152" s="8">
        <v>2</v>
      </c>
      <c r="AF152" s="8">
        <v>1.5317109823226929</v>
      </c>
      <c r="AG152" s="8">
        <v>483707.76238462806</v>
      </c>
      <c r="AH152" s="8">
        <v>206341.37261601342</v>
      </c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</row>
    <row r="153" spans="1:133" s="1" customFormat="1" x14ac:dyDescent="0.2">
      <c r="A153" s="6">
        <v>355</v>
      </c>
      <c r="B153" s="10" t="s">
        <v>408</v>
      </c>
      <c r="C153" s="6" t="s">
        <v>39</v>
      </c>
      <c r="D153" s="6" t="s">
        <v>24</v>
      </c>
      <c r="E153" s="6" t="s">
        <v>70</v>
      </c>
      <c r="F153" s="6" t="s">
        <v>58</v>
      </c>
      <c r="G153" s="6" t="s">
        <v>195</v>
      </c>
      <c r="H153" s="6" t="s">
        <v>195</v>
      </c>
      <c r="I153" s="13">
        <f t="shared" si="10"/>
        <v>9</v>
      </c>
      <c r="J153" s="13">
        <f t="shared" si="12"/>
        <v>0</v>
      </c>
      <c r="K153" s="6" t="s">
        <v>28</v>
      </c>
      <c r="L153" s="6" t="s">
        <v>29</v>
      </c>
      <c r="M153" s="6">
        <v>1</v>
      </c>
      <c r="N153" s="6">
        <v>1</v>
      </c>
      <c r="O153" s="6"/>
      <c r="P153" s="6"/>
      <c r="Q153" s="6"/>
      <c r="R153" s="6"/>
      <c r="S153" s="6"/>
      <c r="T153" s="6"/>
      <c r="U153" s="13">
        <f t="shared" si="11"/>
        <v>0</v>
      </c>
      <c r="V153" s="7"/>
      <c r="W153" s="7"/>
      <c r="X153" s="8" t="s">
        <v>745</v>
      </c>
      <c r="Y153" s="8">
        <v>0.28477380514144907</v>
      </c>
      <c r="Z153" s="8">
        <v>0.28477380514144907</v>
      </c>
      <c r="AA153" s="8">
        <v>1.6525920629501343</v>
      </c>
      <c r="AB153" s="8">
        <v>8</v>
      </c>
      <c r="AC153" s="8" t="s">
        <v>229</v>
      </c>
      <c r="AD153" s="8" t="s">
        <v>568</v>
      </c>
      <c r="AE153" s="8">
        <v>2</v>
      </c>
      <c r="AF153" s="8">
        <v>1.026913046836853</v>
      </c>
      <c r="AG153" s="8">
        <v>483634.02565756539</v>
      </c>
      <c r="AH153" s="8">
        <v>206625.58162179371</v>
      </c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</row>
    <row r="154" spans="1:133" x14ac:dyDescent="0.2">
      <c r="A154" s="6">
        <v>115</v>
      </c>
      <c r="B154" s="10" t="s">
        <v>192</v>
      </c>
      <c r="C154" s="6" t="s">
        <v>39</v>
      </c>
      <c r="D154" s="6" t="s">
        <v>24</v>
      </c>
      <c r="E154" s="6" t="s">
        <v>70</v>
      </c>
      <c r="F154" s="6" t="s">
        <v>58</v>
      </c>
      <c r="G154" s="6" t="s">
        <v>27</v>
      </c>
      <c r="H154" s="6" t="s">
        <v>49</v>
      </c>
      <c r="I154" s="13">
        <f t="shared" si="10"/>
        <v>3.75</v>
      </c>
      <c r="J154" s="13">
        <f t="shared" si="12"/>
        <v>0</v>
      </c>
      <c r="K154" s="6" t="s">
        <v>28</v>
      </c>
      <c r="L154" s="6" t="s">
        <v>34</v>
      </c>
      <c r="M154" s="6">
        <v>1</v>
      </c>
      <c r="N154" s="6">
        <v>0</v>
      </c>
      <c r="O154" s="6"/>
      <c r="P154" s="6"/>
      <c r="Q154" s="6"/>
      <c r="R154" s="6"/>
      <c r="S154" s="6"/>
      <c r="T154" s="6"/>
      <c r="U154" s="13">
        <f t="shared" si="11"/>
        <v>0</v>
      </c>
      <c r="V154" s="7"/>
      <c r="W154" s="7"/>
      <c r="X154" s="8" t="s">
        <v>299</v>
      </c>
      <c r="Y154" s="8">
        <v>0.2290117681026459</v>
      </c>
      <c r="Z154" s="8">
        <v>0.2290117681026459</v>
      </c>
      <c r="AA154" s="8">
        <v>1.756381630897522</v>
      </c>
      <c r="AB154" s="8">
        <v>8</v>
      </c>
      <c r="AC154" s="8" t="s">
        <v>300</v>
      </c>
      <c r="AD154" s="8" t="s">
        <v>254</v>
      </c>
      <c r="AE154" s="8">
        <v>2</v>
      </c>
      <c r="AF154" s="8">
        <v>1.0575376749038696</v>
      </c>
      <c r="AG154" s="8">
        <v>472813.39686616935</v>
      </c>
      <c r="AH154" s="8">
        <v>234127.47120916122</v>
      </c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</row>
    <row r="155" spans="1:133" x14ac:dyDescent="0.2">
      <c r="A155" s="6">
        <v>117</v>
      </c>
      <c r="B155" s="10" t="s">
        <v>192</v>
      </c>
      <c r="C155" s="6" t="s">
        <v>39</v>
      </c>
      <c r="D155" s="6" t="s">
        <v>24</v>
      </c>
      <c r="E155" s="6" t="s">
        <v>70</v>
      </c>
      <c r="F155" s="6" t="s">
        <v>44</v>
      </c>
      <c r="G155" s="6" t="s">
        <v>27</v>
      </c>
      <c r="H155" s="6" t="s">
        <v>49</v>
      </c>
      <c r="I155" s="13">
        <f t="shared" si="10"/>
        <v>3.75</v>
      </c>
      <c r="J155" s="13">
        <f t="shared" si="12"/>
        <v>0</v>
      </c>
      <c r="K155" s="6" t="s">
        <v>135</v>
      </c>
      <c r="L155" s="6" t="s">
        <v>34</v>
      </c>
      <c r="M155" s="6">
        <v>1</v>
      </c>
      <c r="N155" s="6">
        <v>0</v>
      </c>
      <c r="O155" s="6"/>
      <c r="P155" s="6"/>
      <c r="Q155" s="6"/>
      <c r="R155" s="6"/>
      <c r="S155" s="6"/>
      <c r="T155" s="6"/>
      <c r="U155" s="13">
        <f t="shared" si="11"/>
        <v>0</v>
      </c>
      <c r="V155" s="7"/>
      <c r="W155" s="7"/>
      <c r="X155" s="8" t="s">
        <v>303</v>
      </c>
      <c r="Y155" s="8">
        <v>0.31169186592102055</v>
      </c>
      <c r="Z155" s="8">
        <v>0.31169186592102055</v>
      </c>
      <c r="AA155" s="8">
        <v>2.5747811794281006</v>
      </c>
      <c r="AB155" s="8">
        <v>7</v>
      </c>
      <c r="AC155" s="8" t="s">
        <v>304</v>
      </c>
      <c r="AD155" s="8" t="s">
        <v>254</v>
      </c>
      <c r="AE155" s="8">
        <v>2</v>
      </c>
      <c r="AF155" s="8">
        <v>1.6660525798797607</v>
      </c>
      <c r="AG155" s="8">
        <v>472945.9245251955</v>
      </c>
      <c r="AH155" s="8">
        <v>234025.60378186757</v>
      </c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</row>
    <row r="156" spans="1:133" x14ac:dyDescent="0.2">
      <c r="A156" s="6">
        <v>137</v>
      </c>
      <c r="B156" s="10" t="s">
        <v>192</v>
      </c>
      <c r="C156" s="6" t="s">
        <v>39</v>
      </c>
      <c r="D156" s="6" t="s">
        <v>24</v>
      </c>
      <c r="E156" s="6" t="s">
        <v>70</v>
      </c>
      <c r="F156" s="6" t="s">
        <v>58</v>
      </c>
      <c r="G156" s="6" t="s">
        <v>27</v>
      </c>
      <c r="H156" s="6" t="s">
        <v>49</v>
      </c>
      <c r="I156" s="13">
        <f t="shared" si="10"/>
        <v>3.75</v>
      </c>
      <c r="J156" s="13">
        <f t="shared" si="12"/>
        <v>0</v>
      </c>
      <c r="K156" s="6" t="s">
        <v>28</v>
      </c>
      <c r="L156" s="6" t="s">
        <v>29</v>
      </c>
      <c r="M156" s="6">
        <v>1</v>
      </c>
      <c r="N156" s="6">
        <v>1</v>
      </c>
      <c r="O156" s="6"/>
      <c r="P156" s="6"/>
      <c r="Q156" s="6"/>
      <c r="R156" s="6"/>
      <c r="S156" s="6"/>
      <c r="T156" s="6"/>
      <c r="U156" s="13">
        <f t="shared" si="11"/>
        <v>0</v>
      </c>
      <c r="V156" s="7"/>
      <c r="W156" s="7"/>
      <c r="X156" s="8" t="s">
        <v>345</v>
      </c>
      <c r="Y156" s="8">
        <v>2.3157631328138084</v>
      </c>
      <c r="Z156" s="8">
        <v>2.3157631328138084</v>
      </c>
      <c r="AA156" s="8">
        <v>7.5637111663818359</v>
      </c>
      <c r="AB156" s="8">
        <v>4</v>
      </c>
      <c r="AC156" s="8" t="s">
        <v>346</v>
      </c>
      <c r="AD156" s="8" t="s">
        <v>254</v>
      </c>
      <c r="AE156" s="8">
        <v>2</v>
      </c>
      <c r="AF156" s="8">
        <v>4.4199681282043457</v>
      </c>
      <c r="AG156" s="8">
        <v>475071.55439174757</v>
      </c>
      <c r="AH156" s="8">
        <v>232355.31625158427</v>
      </c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</row>
    <row r="157" spans="1:133" x14ac:dyDescent="0.2">
      <c r="A157" s="6">
        <v>142</v>
      </c>
      <c r="B157" s="10" t="s">
        <v>192</v>
      </c>
      <c r="C157" s="6" t="s">
        <v>39</v>
      </c>
      <c r="D157" s="6" t="s">
        <v>24</v>
      </c>
      <c r="E157" s="6" t="s">
        <v>70</v>
      </c>
      <c r="F157" s="6" t="s">
        <v>58</v>
      </c>
      <c r="G157" s="6" t="s">
        <v>27</v>
      </c>
      <c r="H157" s="6" t="s">
        <v>49</v>
      </c>
      <c r="I157" s="13">
        <f t="shared" si="10"/>
        <v>3.75</v>
      </c>
      <c r="J157" s="13">
        <f t="shared" si="12"/>
        <v>0</v>
      </c>
      <c r="K157" s="6" t="s">
        <v>28</v>
      </c>
      <c r="L157" s="6" t="s">
        <v>29</v>
      </c>
      <c r="M157" s="6">
        <v>1</v>
      </c>
      <c r="N157" s="6">
        <v>1</v>
      </c>
      <c r="O157" s="10" t="s">
        <v>100</v>
      </c>
      <c r="P157" s="6" t="s">
        <v>39</v>
      </c>
      <c r="Q157" s="6" t="s">
        <v>25</v>
      </c>
      <c r="R157" s="6" t="s">
        <v>58</v>
      </c>
      <c r="S157" s="6" t="s">
        <v>61</v>
      </c>
      <c r="T157" s="6" t="s">
        <v>61</v>
      </c>
      <c r="U157" s="13">
        <f t="shared" si="11"/>
        <v>1</v>
      </c>
      <c r="V157" s="7"/>
      <c r="W157" s="7"/>
      <c r="X157" s="8" t="s">
        <v>354</v>
      </c>
      <c r="Y157" s="8">
        <v>0.5485270118713379</v>
      </c>
      <c r="Z157" s="8">
        <v>0.5485270118713379</v>
      </c>
      <c r="AA157" s="8">
        <v>3.5079684257507324</v>
      </c>
      <c r="AB157" s="8">
        <v>6</v>
      </c>
      <c r="AC157" s="8" t="s">
        <v>355</v>
      </c>
      <c r="AD157" s="8" t="s">
        <v>254</v>
      </c>
      <c r="AE157" s="8">
        <v>2</v>
      </c>
      <c r="AF157" s="8">
        <v>2.0814330577850342</v>
      </c>
      <c r="AG157" s="8">
        <v>475780.59883601306</v>
      </c>
      <c r="AH157" s="8">
        <v>232155.43175010296</v>
      </c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</row>
    <row r="158" spans="1:133" x14ac:dyDescent="0.2">
      <c r="A158" s="6">
        <v>144</v>
      </c>
      <c r="B158" s="10" t="s">
        <v>192</v>
      </c>
      <c r="C158" s="6" t="s">
        <v>39</v>
      </c>
      <c r="D158" s="6" t="s">
        <v>35</v>
      </c>
      <c r="E158" s="6" t="s">
        <v>70</v>
      </c>
      <c r="F158" s="6" t="s">
        <v>26</v>
      </c>
      <c r="G158" s="6" t="s">
        <v>27</v>
      </c>
      <c r="H158" s="6" t="s">
        <v>49</v>
      </c>
      <c r="I158" s="13">
        <f t="shared" si="10"/>
        <v>3.75</v>
      </c>
      <c r="J158" s="13">
        <f t="shared" si="12"/>
        <v>0</v>
      </c>
      <c r="K158" s="6" t="s">
        <v>28</v>
      </c>
      <c r="L158" s="6" t="s">
        <v>29</v>
      </c>
      <c r="M158" s="6">
        <v>1</v>
      </c>
      <c r="N158" s="6">
        <v>1</v>
      </c>
      <c r="O158" s="10" t="s">
        <v>100</v>
      </c>
      <c r="P158" s="6" t="s">
        <v>39</v>
      </c>
      <c r="Q158" s="6" t="s">
        <v>70</v>
      </c>
      <c r="R158" s="6" t="s">
        <v>26</v>
      </c>
      <c r="S158" s="6" t="s">
        <v>49</v>
      </c>
      <c r="T158" s="6" t="s">
        <v>49</v>
      </c>
      <c r="U158" s="13">
        <f t="shared" si="11"/>
        <v>2.25</v>
      </c>
      <c r="V158" s="7"/>
      <c r="W158" s="7"/>
      <c r="X158" s="8" t="s">
        <v>358</v>
      </c>
      <c r="Y158" s="8">
        <v>0.45427032947540313</v>
      </c>
      <c r="Z158" s="8">
        <v>0.45427032947540313</v>
      </c>
      <c r="AA158" s="8">
        <v>2.1836519241333008</v>
      </c>
      <c r="AB158" s="8">
        <v>6</v>
      </c>
      <c r="AC158" s="8" t="s">
        <v>359</v>
      </c>
      <c r="AD158" s="8" t="s">
        <v>254</v>
      </c>
      <c r="AE158" s="8">
        <v>2</v>
      </c>
      <c r="AF158" s="8">
        <v>1.6205949783325195</v>
      </c>
      <c r="AG158" s="8">
        <v>475142.51165232767</v>
      </c>
      <c r="AH158" s="8">
        <v>232385.97755015281</v>
      </c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</row>
    <row r="159" spans="1:133" x14ac:dyDescent="0.2">
      <c r="A159" s="6">
        <v>172</v>
      </c>
      <c r="B159" s="10" t="s">
        <v>192</v>
      </c>
      <c r="C159" s="6" t="s">
        <v>39</v>
      </c>
      <c r="D159" s="6" t="s">
        <v>24</v>
      </c>
      <c r="E159" s="6" t="s">
        <v>70</v>
      </c>
      <c r="F159" s="6" t="s">
        <v>58</v>
      </c>
      <c r="G159" s="6" t="s">
        <v>27</v>
      </c>
      <c r="H159" s="6" t="s">
        <v>49</v>
      </c>
      <c r="I159" s="13">
        <f t="shared" si="10"/>
        <v>3.75</v>
      </c>
      <c r="J159" s="13">
        <f t="shared" si="12"/>
        <v>0</v>
      </c>
      <c r="K159" s="6" t="s">
        <v>28</v>
      </c>
      <c r="L159" s="6" t="s">
        <v>39</v>
      </c>
      <c r="M159" s="6">
        <v>1</v>
      </c>
      <c r="N159" s="6">
        <v>0</v>
      </c>
      <c r="O159" s="6"/>
      <c r="P159" s="6"/>
      <c r="Q159" s="6"/>
      <c r="R159" s="6"/>
      <c r="S159" s="6"/>
      <c r="T159" s="6"/>
      <c r="U159" s="13">
        <f t="shared" si="11"/>
        <v>0</v>
      </c>
      <c r="V159" s="7"/>
      <c r="W159" s="7"/>
      <c r="X159" s="8" t="s">
        <v>415</v>
      </c>
      <c r="Y159" s="8">
        <v>0.39718373813304375</v>
      </c>
      <c r="Z159" s="8">
        <v>0.39718373813304375</v>
      </c>
      <c r="AA159" s="8">
        <v>2.1440913677215576</v>
      </c>
      <c r="AB159" s="8">
        <v>7</v>
      </c>
      <c r="AC159" s="8" t="s">
        <v>416</v>
      </c>
      <c r="AD159" s="8" t="s">
        <v>254</v>
      </c>
      <c r="AE159" s="8">
        <v>2</v>
      </c>
      <c r="AF159" s="8">
        <v>1.3438729047775269</v>
      </c>
      <c r="AG159" s="8">
        <v>487166.50961012684</v>
      </c>
      <c r="AH159" s="8">
        <v>232166.94491826021</v>
      </c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</row>
    <row r="160" spans="1:133" x14ac:dyDescent="0.2">
      <c r="A160" s="6">
        <v>306</v>
      </c>
      <c r="B160" s="10" t="s">
        <v>192</v>
      </c>
      <c r="C160" s="6" t="s">
        <v>39</v>
      </c>
      <c r="D160" s="6" t="s">
        <v>24</v>
      </c>
      <c r="E160" s="6" t="s">
        <v>70</v>
      </c>
      <c r="F160" s="6" t="s">
        <v>44</v>
      </c>
      <c r="G160" s="6" t="s">
        <v>27</v>
      </c>
      <c r="H160" s="6" t="s">
        <v>49</v>
      </c>
      <c r="I160" s="13">
        <f t="shared" ref="I160:I191" si="13">G160*H160/144</f>
        <v>3.75</v>
      </c>
      <c r="J160" s="13">
        <f t="shared" si="12"/>
        <v>0</v>
      </c>
      <c r="K160" s="6" t="s">
        <v>28</v>
      </c>
      <c r="L160" s="6" t="s">
        <v>39</v>
      </c>
      <c r="M160" s="6">
        <v>1</v>
      </c>
      <c r="N160" s="6">
        <v>0</v>
      </c>
      <c r="O160" s="6"/>
      <c r="P160" s="6"/>
      <c r="Q160" s="6"/>
      <c r="R160" s="6"/>
      <c r="S160" s="6"/>
      <c r="T160" s="6"/>
      <c r="U160" s="13">
        <f t="shared" ref="U160:U191" si="14">S160*T160/144</f>
        <v>0</v>
      </c>
      <c r="V160" s="7"/>
      <c r="W160" s="7"/>
      <c r="X160" s="8" t="s">
        <v>654</v>
      </c>
      <c r="Y160" s="8">
        <v>6.0334455933255855</v>
      </c>
      <c r="Z160" s="8">
        <v>6.0334455933255855</v>
      </c>
      <c r="AA160" s="8">
        <v>9.6519804000854492</v>
      </c>
      <c r="AB160" s="8">
        <v>5</v>
      </c>
      <c r="AC160" s="8" t="s">
        <v>655</v>
      </c>
      <c r="AD160" s="8" t="s">
        <v>568</v>
      </c>
      <c r="AE160" s="8">
        <v>2</v>
      </c>
      <c r="AF160" s="8">
        <v>6.3407144546508789</v>
      </c>
      <c r="AG160" s="8">
        <v>471118.53813988087</v>
      </c>
      <c r="AH160" s="8">
        <v>224947.60610461948</v>
      </c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</row>
    <row r="161" spans="1:133" x14ac:dyDescent="0.2">
      <c r="A161" s="6">
        <v>390</v>
      </c>
      <c r="B161" s="10" t="s">
        <v>192</v>
      </c>
      <c r="C161" s="6" t="s">
        <v>39</v>
      </c>
      <c r="D161" s="6" t="s">
        <v>24</v>
      </c>
      <c r="E161" s="6" t="s">
        <v>70</v>
      </c>
      <c r="F161" s="6" t="s">
        <v>40</v>
      </c>
      <c r="G161" s="6" t="s">
        <v>27</v>
      </c>
      <c r="H161" s="6" t="s">
        <v>49</v>
      </c>
      <c r="I161" s="13">
        <f t="shared" si="13"/>
        <v>3.75</v>
      </c>
      <c r="J161" s="13">
        <f t="shared" si="12"/>
        <v>0</v>
      </c>
      <c r="K161" s="6" t="s">
        <v>28</v>
      </c>
      <c r="L161" s="6" t="s">
        <v>29</v>
      </c>
      <c r="M161" s="6">
        <v>1</v>
      </c>
      <c r="N161" s="6">
        <v>1</v>
      </c>
      <c r="O161" s="6"/>
      <c r="P161" s="6"/>
      <c r="Q161" s="6"/>
      <c r="R161" s="6"/>
      <c r="S161" s="6"/>
      <c r="T161" s="6"/>
      <c r="U161" s="13">
        <f t="shared" si="14"/>
        <v>0</v>
      </c>
      <c r="V161" s="7"/>
      <c r="W161" s="7"/>
      <c r="X161" s="8" t="s">
        <v>812</v>
      </c>
      <c r="Y161" s="8">
        <v>0.6335334110260008</v>
      </c>
      <c r="Z161" s="8">
        <v>0.6335334110260008</v>
      </c>
      <c r="AA161" s="8">
        <v>3.8030433654785156</v>
      </c>
      <c r="AB161" s="8">
        <v>5</v>
      </c>
      <c r="AC161" s="8" t="s">
        <v>813</v>
      </c>
      <c r="AD161" s="8" t="s">
        <v>799</v>
      </c>
      <c r="AE161" s="8">
        <v>2</v>
      </c>
      <c r="AF161" s="8">
        <v>3.0272228717803955</v>
      </c>
      <c r="AG161" s="8">
        <v>480228.02247314883</v>
      </c>
      <c r="AH161" s="8">
        <v>210438.91656585949</v>
      </c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</row>
    <row r="162" spans="1:133" x14ac:dyDescent="0.2">
      <c r="A162" s="6">
        <v>417</v>
      </c>
      <c r="B162" s="10" t="s">
        <v>192</v>
      </c>
      <c r="C162" s="6" t="s">
        <v>39</v>
      </c>
      <c r="D162" s="6" t="s">
        <v>24</v>
      </c>
      <c r="E162" s="6" t="s">
        <v>70</v>
      </c>
      <c r="F162" s="6" t="s">
        <v>44</v>
      </c>
      <c r="G162" s="6" t="s">
        <v>27</v>
      </c>
      <c r="H162" s="6" t="s">
        <v>49</v>
      </c>
      <c r="I162" s="13">
        <f t="shared" si="13"/>
        <v>3.75</v>
      </c>
      <c r="J162" s="13">
        <f t="shared" si="12"/>
        <v>0</v>
      </c>
      <c r="K162" s="6" t="s">
        <v>28</v>
      </c>
      <c r="L162" s="6" t="s">
        <v>39</v>
      </c>
      <c r="M162" s="6">
        <v>1</v>
      </c>
      <c r="N162" s="6">
        <v>0</v>
      </c>
      <c r="O162" s="6"/>
      <c r="P162" s="6"/>
      <c r="Q162" s="6"/>
      <c r="R162" s="6"/>
      <c r="S162" s="6"/>
      <c r="T162" s="6"/>
      <c r="U162" s="13">
        <f t="shared" si="14"/>
        <v>0</v>
      </c>
      <c r="V162" s="7"/>
      <c r="W162" s="7"/>
      <c r="X162" s="8" t="s">
        <v>856</v>
      </c>
      <c r="Y162" s="8">
        <v>1.5776200892326346</v>
      </c>
      <c r="Z162" s="8">
        <v>1.5776200892326346</v>
      </c>
      <c r="AA162" s="8">
        <v>2.6658456325531006</v>
      </c>
      <c r="AB162" s="8">
        <v>6</v>
      </c>
      <c r="AC162" s="8" t="s">
        <v>137</v>
      </c>
      <c r="AD162" s="8" t="s">
        <v>799</v>
      </c>
      <c r="AE162" s="8">
        <v>2</v>
      </c>
      <c r="AF162" s="8">
        <v>1.3624255657196045</v>
      </c>
      <c r="AG162" s="8">
        <v>477798.6270294509</v>
      </c>
      <c r="AH162" s="8">
        <v>207463.39935605656</v>
      </c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</row>
    <row r="163" spans="1:133" x14ac:dyDescent="0.2">
      <c r="A163" s="6">
        <v>418</v>
      </c>
      <c r="B163" s="10" t="s">
        <v>192</v>
      </c>
      <c r="C163" s="6" t="s">
        <v>39</v>
      </c>
      <c r="D163" s="6" t="s">
        <v>24</v>
      </c>
      <c r="E163" s="6" t="s">
        <v>70</v>
      </c>
      <c r="F163" s="6" t="s">
        <v>40</v>
      </c>
      <c r="G163" s="6" t="s">
        <v>27</v>
      </c>
      <c r="H163" s="6" t="s">
        <v>49</v>
      </c>
      <c r="I163" s="13">
        <f t="shared" si="13"/>
        <v>3.75</v>
      </c>
      <c r="J163" s="13">
        <f t="shared" si="12"/>
        <v>0</v>
      </c>
      <c r="K163" s="6" t="s">
        <v>28</v>
      </c>
      <c r="L163" s="6" t="s">
        <v>39</v>
      </c>
      <c r="M163" s="6">
        <v>1</v>
      </c>
      <c r="N163" s="6">
        <v>0</v>
      </c>
      <c r="O163" s="6"/>
      <c r="P163" s="6"/>
      <c r="Q163" s="6"/>
      <c r="R163" s="6"/>
      <c r="S163" s="6"/>
      <c r="T163" s="6"/>
      <c r="U163" s="13">
        <f t="shared" si="14"/>
        <v>0</v>
      </c>
      <c r="V163" s="7"/>
      <c r="W163" s="7"/>
      <c r="X163" s="8" t="s">
        <v>857</v>
      </c>
      <c r="Y163" s="8">
        <v>0.98960691440212767</v>
      </c>
      <c r="Z163" s="8">
        <v>0.98960691440212767</v>
      </c>
      <c r="AA163" s="8">
        <v>2.5380263328552246</v>
      </c>
      <c r="AB163" s="8">
        <v>5</v>
      </c>
      <c r="AC163" s="8" t="s">
        <v>858</v>
      </c>
      <c r="AD163" s="8" t="s">
        <v>799</v>
      </c>
      <c r="AE163" s="8">
        <v>2</v>
      </c>
      <c r="AF163" s="8">
        <v>1.6308088302612305</v>
      </c>
      <c r="AG163" s="8">
        <v>477815.30449183588</v>
      </c>
      <c r="AH163" s="8">
        <v>207470.18266035104</v>
      </c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</row>
    <row r="164" spans="1:133" x14ac:dyDescent="0.2">
      <c r="A164" s="6">
        <v>427</v>
      </c>
      <c r="B164" s="10" t="s">
        <v>192</v>
      </c>
      <c r="C164" s="6" t="s">
        <v>39</v>
      </c>
      <c r="D164" s="6" t="s">
        <v>24</v>
      </c>
      <c r="E164" s="6" t="s">
        <v>70</v>
      </c>
      <c r="F164" s="6" t="s">
        <v>40</v>
      </c>
      <c r="G164" s="6" t="s">
        <v>27</v>
      </c>
      <c r="H164" s="6" t="s">
        <v>49</v>
      </c>
      <c r="I164" s="13">
        <f t="shared" si="13"/>
        <v>3.75</v>
      </c>
      <c r="J164" s="13">
        <f t="shared" si="12"/>
        <v>0</v>
      </c>
      <c r="K164" s="6" t="s">
        <v>28</v>
      </c>
      <c r="L164" s="6" t="s">
        <v>29</v>
      </c>
      <c r="M164" s="6">
        <v>1</v>
      </c>
      <c r="N164" s="6">
        <v>1</v>
      </c>
      <c r="O164" s="6"/>
      <c r="P164" s="6"/>
      <c r="Q164" s="6"/>
      <c r="R164" s="6"/>
      <c r="S164" s="6"/>
      <c r="T164" s="6"/>
      <c r="U164" s="13">
        <f t="shared" si="14"/>
        <v>0</v>
      </c>
      <c r="V164" s="7"/>
      <c r="W164" s="7"/>
      <c r="X164" s="8" t="s">
        <v>871</v>
      </c>
      <c r="Y164" s="8">
        <v>0.48296678781509439</v>
      </c>
      <c r="Z164" s="8">
        <v>0.48296678781509439</v>
      </c>
      <c r="AA164" s="8">
        <v>4.314542293548584</v>
      </c>
      <c r="AB164" s="8">
        <v>5</v>
      </c>
      <c r="AC164" s="8" t="s">
        <v>154</v>
      </c>
      <c r="AD164" s="8" t="s">
        <v>799</v>
      </c>
      <c r="AE164" s="8">
        <v>2</v>
      </c>
      <c r="AF164" s="8">
        <v>1.4789315462112427</v>
      </c>
      <c r="AG164" s="8">
        <v>477813.83446409006</v>
      </c>
      <c r="AH164" s="8">
        <v>206080.15838805478</v>
      </c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</row>
    <row r="165" spans="1:133" x14ac:dyDescent="0.2">
      <c r="A165" s="6">
        <v>26</v>
      </c>
      <c r="B165" s="10" t="s">
        <v>100</v>
      </c>
      <c r="C165" s="6" t="s">
        <v>39</v>
      </c>
      <c r="D165" s="6" t="s">
        <v>24</v>
      </c>
      <c r="E165" s="6" t="s">
        <v>70</v>
      </c>
      <c r="F165" s="6" t="s">
        <v>26</v>
      </c>
      <c r="G165" s="6" t="s">
        <v>49</v>
      </c>
      <c r="H165" s="6" t="s">
        <v>49</v>
      </c>
      <c r="I165" s="13">
        <f t="shared" si="13"/>
        <v>2.25</v>
      </c>
      <c r="J165" s="13">
        <f t="shared" si="12"/>
        <v>0</v>
      </c>
      <c r="K165" s="6" t="s">
        <v>28</v>
      </c>
      <c r="L165" s="6" t="s">
        <v>34</v>
      </c>
      <c r="M165" s="6">
        <v>1</v>
      </c>
      <c r="N165" s="6">
        <v>0</v>
      </c>
      <c r="O165" s="6"/>
      <c r="P165" s="6"/>
      <c r="Q165" s="6"/>
      <c r="R165" s="6"/>
      <c r="S165" s="6"/>
      <c r="T165" s="6"/>
      <c r="U165" s="13">
        <f t="shared" si="14"/>
        <v>0</v>
      </c>
      <c r="V165" s="7"/>
      <c r="W165" s="7"/>
      <c r="X165" s="8" t="s">
        <v>105</v>
      </c>
      <c r="Y165" s="8">
        <v>0.50628714084625248</v>
      </c>
      <c r="Z165" s="8">
        <v>0.50628714084625248</v>
      </c>
      <c r="AA165" s="8">
        <v>2.2646703720092773</v>
      </c>
      <c r="AB165" s="8">
        <v>7</v>
      </c>
      <c r="AC165" s="8" t="s">
        <v>106</v>
      </c>
      <c r="AD165" s="8" t="s">
        <v>32</v>
      </c>
      <c r="AE165" s="8">
        <v>2</v>
      </c>
      <c r="AF165" s="8">
        <v>1.321952223777771</v>
      </c>
      <c r="AG165" s="8">
        <v>467183.15071735292</v>
      </c>
      <c r="AH165" s="8">
        <v>227064.70840701362</v>
      </c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</row>
    <row r="166" spans="1:133" x14ac:dyDescent="0.2">
      <c r="A166" s="6">
        <v>27</v>
      </c>
      <c r="B166" s="10" t="s">
        <v>100</v>
      </c>
      <c r="C166" s="6" t="s">
        <v>39</v>
      </c>
      <c r="D166" s="6" t="s">
        <v>24</v>
      </c>
      <c r="E166" s="6" t="s">
        <v>70</v>
      </c>
      <c r="F166" s="6" t="s">
        <v>44</v>
      </c>
      <c r="G166" s="6" t="s">
        <v>49</v>
      </c>
      <c r="H166" s="6" t="s">
        <v>49</v>
      </c>
      <c r="I166" s="13">
        <f t="shared" si="13"/>
        <v>2.25</v>
      </c>
      <c r="J166" s="13">
        <f t="shared" si="12"/>
        <v>0</v>
      </c>
      <c r="K166" s="6" t="s">
        <v>28</v>
      </c>
      <c r="L166" s="6" t="s">
        <v>34</v>
      </c>
      <c r="M166" s="6">
        <v>1</v>
      </c>
      <c r="N166" s="6">
        <v>0</v>
      </c>
      <c r="O166" s="6"/>
      <c r="P166" s="6"/>
      <c r="Q166" s="6"/>
      <c r="R166" s="6"/>
      <c r="S166" s="6"/>
      <c r="T166" s="6"/>
      <c r="U166" s="13">
        <f t="shared" si="14"/>
        <v>0</v>
      </c>
      <c r="V166" s="7"/>
      <c r="W166" s="7"/>
      <c r="X166" s="8" t="s">
        <v>107</v>
      </c>
      <c r="Y166" s="8">
        <v>0.45737262248992933</v>
      </c>
      <c r="Z166" s="8">
        <v>0.45737262248992933</v>
      </c>
      <c r="AA166" s="8">
        <v>5.9807953834533691</v>
      </c>
      <c r="AB166" s="8">
        <v>5</v>
      </c>
      <c r="AC166" s="8" t="s">
        <v>108</v>
      </c>
      <c r="AD166" s="8" t="s">
        <v>32</v>
      </c>
      <c r="AE166" s="8">
        <v>2</v>
      </c>
      <c r="AF166" s="8">
        <v>4.0397634506225586</v>
      </c>
      <c r="AG166" s="8">
        <v>467134.49176927045</v>
      </c>
      <c r="AH166" s="8">
        <v>227194.69796754184</v>
      </c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</row>
    <row r="167" spans="1:133" x14ac:dyDescent="0.2">
      <c r="A167" s="6">
        <v>130</v>
      </c>
      <c r="B167" s="10" t="s">
        <v>100</v>
      </c>
      <c r="C167" s="6" t="s">
        <v>39</v>
      </c>
      <c r="D167" s="6" t="s">
        <v>24</v>
      </c>
      <c r="E167" s="6" t="s">
        <v>70</v>
      </c>
      <c r="F167" s="6" t="s">
        <v>26</v>
      </c>
      <c r="G167" s="6" t="s">
        <v>49</v>
      </c>
      <c r="H167" s="6" t="s">
        <v>49</v>
      </c>
      <c r="I167" s="13">
        <f t="shared" si="13"/>
        <v>2.25</v>
      </c>
      <c r="J167" s="13">
        <f t="shared" si="12"/>
        <v>0</v>
      </c>
      <c r="K167" s="6" t="s">
        <v>28</v>
      </c>
      <c r="L167" s="6" t="s">
        <v>39</v>
      </c>
      <c r="M167" s="6">
        <v>1</v>
      </c>
      <c r="N167" s="6">
        <v>0</v>
      </c>
      <c r="O167" s="6"/>
      <c r="P167" s="6"/>
      <c r="Q167" s="6"/>
      <c r="R167" s="6"/>
      <c r="S167" s="6"/>
      <c r="T167" s="6"/>
      <c r="U167" s="13">
        <f t="shared" si="14"/>
        <v>0</v>
      </c>
      <c r="V167" s="7"/>
      <c r="W167" s="7"/>
      <c r="X167" s="8" t="s">
        <v>331</v>
      </c>
      <c r="Y167" s="8">
        <v>1.0242688654342884</v>
      </c>
      <c r="Z167" s="8">
        <v>1.0242688654342884</v>
      </c>
      <c r="AA167" s="8">
        <v>2.5468850135803223</v>
      </c>
      <c r="AB167" s="8">
        <v>6</v>
      </c>
      <c r="AC167" s="8" t="s">
        <v>332</v>
      </c>
      <c r="AD167" s="8" t="s">
        <v>254</v>
      </c>
      <c r="AE167" s="8">
        <v>2</v>
      </c>
      <c r="AF167" s="8">
        <v>1.7723454236984253</v>
      </c>
      <c r="AG167" s="8">
        <v>474489.95713921072</v>
      </c>
      <c r="AH167" s="8">
        <v>232781.86220572348</v>
      </c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</row>
    <row r="168" spans="1:133" x14ac:dyDescent="0.2">
      <c r="A168" s="6">
        <v>131</v>
      </c>
      <c r="B168" s="10" t="s">
        <v>100</v>
      </c>
      <c r="C168" s="6" t="s">
        <v>39</v>
      </c>
      <c r="D168" s="6" t="s">
        <v>24</v>
      </c>
      <c r="E168" s="6" t="s">
        <v>70</v>
      </c>
      <c r="F168" s="6" t="s">
        <v>58</v>
      </c>
      <c r="G168" s="6" t="s">
        <v>49</v>
      </c>
      <c r="H168" s="6" t="s">
        <v>49</v>
      </c>
      <c r="I168" s="13">
        <f t="shared" si="13"/>
        <v>2.25</v>
      </c>
      <c r="J168" s="13">
        <f t="shared" si="12"/>
        <v>0</v>
      </c>
      <c r="K168" s="6" t="s">
        <v>28</v>
      </c>
      <c r="L168" s="6" t="s">
        <v>34</v>
      </c>
      <c r="M168" s="6">
        <v>1</v>
      </c>
      <c r="N168" s="6">
        <v>0</v>
      </c>
      <c r="O168" s="6"/>
      <c r="P168" s="6"/>
      <c r="Q168" s="6"/>
      <c r="R168" s="6"/>
      <c r="S168" s="6"/>
      <c r="T168" s="6"/>
      <c r="U168" s="13">
        <f t="shared" si="14"/>
        <v>0</v>
      </c>
      <c r="V168" s="7"/>
      <c r="W168" s="7"/>
      <c r="X168" s="8" t="s">
        <v>333</v>
      </c>
      <c r="Y168" s="8">
        <v>0.37211920111521091</v>
      </c>
      <c r="Z168" s="8">
        <v>0.37211920111521091</v>
      </c>
      <c r="AA168" s="8">
        <v>2.5242612361907959</v>
      </c>
      <c r="AB168" s="8">
        <v>6</v>
      </c>
      <c r="AC168" s="8" t="s">
        <v>334</v>
      </c>
      <c r="AD168" s="8" t="s">
        <v>254</v>
      </c>
      <c r="AE168" s="8">
        <v>2</v>
      </c>
      <c r="AF168" s="8">
        <v>1.7704124450683594</v>
      </c>
      <c r="AG168" s="8">
        <v>474526.09465279581</v>
      </c>
      <c r="AH168" s="8">
        <v>232783.07898318439</v>
      </c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</row>
    <row r="169" spans="1:133" x14ac:dyDescent="0.2">
      <c r="A169" s="6">
        <v>132</v>
      </c>
      <c r="B169" s="10" t="s">
        <v>100</v>
      </c>
      <c r="C169" s="6" t="s">
        <v>39</v>
      </c>
      <c r="D169" s="6" t="s">
        <v>24</v>
      </c>
      <c r="E169" s="6" t="s">
        <v>70</v>
      </c>
      <c r="F169" s="6" t="s">
        <v>58</v>
      </c>
      <c r="G169" s="6" t="s">
        <v>49</v>
      </c>
      <c r="H169" s="6" t="s">
        <v>49</v>
      </c>
      <c r="I169" s="13">
        <f t="shared" si="13"/>
        <v>2.25</v>
      </c>
      <c r="J169" s="13">
        <f t="shared" si="12"/>
        <v>0</v>
      </c>
      <c r="K169" s="6" t="s">
        <v>28</v>
      </c>
      <c r="L169" s="6" t="s">
        <v>39</v>
      </c>
      <c r="M169" s="6">
        <v>1</v>
      </c>
      <c r="N169" s="6">
        <v>0</v>
      </c>
      <c r="O169" s="6"/>
      <c r="P169" s="6"/>
      <c r="Q169" s="6"/>
      <c r="R169" s="6"/>
      <c r="S169" s="6"/>
      <c r="T169" s="6"/>
      <c r="U169" s="13">
        <f t="shared" si="14"/>
        <v>0</v>
      </c>
      <c r="V169" s="7"/>
      <c r="W169" s="7"/>
      <c r="X169" s="8" t="s">
        <v>335</v>
      </c>
      <c r="Y169" s="8">
        <v>0.5276977109909059</v>
      </c>
      <c r="Z169" s="8">
        <v>0.5276977109909059</v>
      </c>
      <c r="AA169" s="8">
        <v>3.9896111488342285</v>
      </c>
      <c r="AB169" s="8">
        <v>5</v>
      </c>
      <c r="AC169" s="8" t="s">
        <v>336</v>
      </c>
      <c r="AD169" s="8" t="s">
        <v>254</v>
      </c>
      <c r="AE169" s="8">
        <v>2</v>
      </c>
      <c r="AF169" s="8">
        <v>2.6314618587493896</v>
      </c>
      <c r="AG169" s="8">
        <v>474767.71492626332</v>
      </c>
      <c r="AH169" s="8">
        <v>232583.08572304927</v>
      </c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</row>
    <row r="170" spans="1:133" x14ac:dyDescent="0.2">
      <c r="A170" s="6">
        <v>133</v>
      </c>
      <c r="B170" s="10" t="s">
        <v>100</v>
      </c>
      <c r="C170" s="6" t="s">
        <v>39</v>
      </c>
      <c r="D170" s="6" t="s">
        <v>24</v>
      </c>
      <c r="E170" s="6" t="s">
        <v>70</v>
      </c>
      <c r="F170" s="6" t="s">
        <v>26</v>
      </c>
      <c r="G170" s="6" t="s">
        <v>49</v>
      </c>
      <c r="H170" s="6" t="s">
        <v>49</v>
      </c>
      <c r="I170" s="13">
        <f t="shared" si="13"/>
        <v>2.25</v>
      </c>
      <c r="J170" s="13">
        <f t="shared" si="12"/>
        <v>0</v>
      </c>
      <c r="K170" s="6" t="s">
        <v>28</v>
      </c>
      <c r="L170" s="6" t="s">
        <v>39</v>
      </c>
      <c r="M170" s="6">
        <v>1</v>
      </c>
      <c r="N170" s="6">
        <v>0</v>
      </c>
      <c r="O170" s="6"/>
      <c r="P170" s="6"/>
      <c r="Q170" s="6"/>
      <c r="R170" s="6"/>
      <c r="S170" s="6"/>
      <c r="T170" s="6"/>
      <c r="U170" s="13">
        <f t="shared" si="14"/>
        <v>0</v>
      </c>
      <c r="V170" s="7"/>
      <c r="W170" s="7"/>
      <c r="X170" s="8" t="s">
        <v>337</v>
      </c>
      <c r="Y170" s="8">
        <v>0.53331358909606918</v>
      </c>
      <c r="Z170" s="8">
        <v>0.53331358909606918</v>
      </c>
      <c r="AA170" s="8">
        <v>2.9692986011505127</v>
      </c>
      <c r="AB170" s="8">
        <v>5</v>
      </c>
      <c r="AC170" s="8" t="s">
        <v>338</v>
      </c>
      <c r="AD170" s="8" t="s">
        <v>254</v>
      </c>
      <c r="AE170" s="8">
        <v>2</v>
      </c>
      <c r="AF170" s="8">
        <v>2.1930692195892334</v>
      </c>
      <c r="AG170" s="8">
        <v>474768.10169381561</v>
      </c>
      <c r="AH170" s="8">
        <v>232583.45976294967</v>
      </c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</row>
    <row r="171" spans="1:133" x14ac:dyDescent="0.2">
      <c r="A171" s="6">
        <v>135</v>
      </c>
      <c r="B171" s="10" t="s">
        <v>100</v>
      </c>
      <c r="C171" s="6" t="s">
        <v>39</v>
      </c>
      <c r="D171" s="6" t="s">
        <v>24</v>
      </c>
      <c r="E171" s="6" t="s">
        <v>70</v>
      </c>
      <c r="F171" s="6" t="s">
        <v>58</v>
      </c>
      <c r="G171" s="6" t="s">
        <v>49</v>
      </c>
      <c r="H171" s="6" t="s">
        <v>49</v>
      </c>
      <c r="I171" s="13">
        <f t="shared" si="13"/>
        <v>2.25</v>
      </c>
      <c r="J171" s="13">
        <f t="shared" si="12"/>
        <v>0</v>
      </c>
      <c r="K171" s="6" t="s">
        <v>28</v>
      </c>
      <c r="L171" s="6" t="s">
        <v>39</v>
      </c>
      <c r="M171" s="6">
        <v>1</v>
      </c>
      <c r="N171" s="6">
        <v>0</v>
      </c>
      <c r="O171" s="6"/>
      <c r="P171" s="6"/>
      <c r="Q171" s="6"/>
      <c r="R171" s="6"/>
      <c r="S171" s="6"/>
      <c r="T171" s="6"/>
      <c r="U171" s="13">
        <f t="shared" si="14"/>
        <v>0</v>
      </c>
      <c r="V171" s="7"/>
      <c r="W171" s="7"/>
      <c r="X171" s="8" t="s">
        <v>341</v>
      </c>
      <c r="Y171" s="8">
        <v>2.9000120341868261</v>
      </c>
      <c r="Z171" s="8">
        <v>2.9000120341868261</v>
      </c>
      <c r="AA171" s="8">
        <v>7.8148183822631836</v>
      </c>
      <c r="AB171" s="8">
        <v>4</v>
      </c>
      <c r="AC171" s="8" t="s">
        <v>342</v>
      </c>
      <c r="AD171" s="8" t="s">
        <v>254</v>
      </c>
      <c r="AE171" s="8">
        <v>2</v>
      </c>
      <c r="AF171" s="8">
        <v>3.7278623580932617</v>
      </c>
      <c r="AG171" s="8">
        <v>475025.85994991049</v>
      </c>
      <c r="AH171" s="8">
        <v>232393.48787892365</v>
      </c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</row>
    <row r="172" spans="1:133" x14ac:dyDescent="0.2">
      <c r="A172" s="6">
        <v>136</v>
      </c>
      <c r="B172" s="10" t="s">
        <v>100</v>
      </c>
      <c r="C172" s="6" t="s">
        <v>39</v>
      </c>
      <c r="D172" s="6" t="s">
        <v>24</v>
      </c>
      <c r="E172" s="6" t="s">
        <v>70</v>
      </c>
      <c r="F172" s="6" t="s">
        <v>26</v>
      </c>
      <c r="G172" s="6" t="s">
        <v>49</v>
      </c>
      <c r="H172" s="6" t="s">
        <v>49</v>
      </c>
      <c r="I172" s="13">
        <f t="shared" si="13"/>
        <v>2.25</v>
      </c>
      <c r="J172" s="13">
        <f t="shared" si="12"/>
        <v>0</v>
      </c>
      <c r="K172" s="6" t="s">
        <v>28</v>
      </c>
      <c r="L172" s="6" t="s">
        <v>39</v>
      </c>
      <c r="M172" s="6">
        <v>1</v>
      </c>
      <c r="N172" s="6">
        <v>0</v>
      </c>
      <c r="O172" s="6"/>
      <c r="P172" s="6"/>
      <c r="Q172" s="6"/>
      <c r="R172" s="6"/>
      <c r="S172" s="6"/>
      <c r="T172" s="6"/>
      <c r="U172" s="13">
        <f t="shared" si="14"/>
        <v>0</v>
      </c>
      <c r="V172" s="7"/>
      <c r="W172" s="7"/>
      <c r="X172" s="8" t="s">
        <v>343</v>
      </c>
      <c r="Y172" s="8">
        <v>0.43182662248611442</v>
      </c>
      <c r="Z172" s="8">
        <v>0.43182662248611442</v>
      </c>
      <c r="AA172" s="8">
        <v>31.149497985839844</v>
      </c>
      <c r="AB172" s="8">
        <v>4</v>
      </c>
      <c r="AC172" s="8" t="s">
        <v>344</v>
      </c>
      <c r="AD172" s="8" t="s">
        <v>254</v>
      </c>
      <c r="AE172" s="8">
        <v>0</v>
      </c>
      <c r="AF172" s="8">
        <v>19.010671615600586</v>
      </c>
      <c r="AG172" s="8">
        <v>475022.33564825368</v>
      </c>
      <c r="AH172" s="8">
        <v>232390.88506874378</v>
      </c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</row>
    <row r="173" spans="1:133" x14ac:dyDescent="0.2">
      <c r="A173" s="6">
        <v>148</v>
      </c>
      <c r="B173" s="10" t="s">
        <v>100</v>
      </c>
      <c r="C173" s="6" t="s">
        <v>39</v>
      </c>
      <c r="D173" s="6" t="s">
        <v>35</v>
      </c>
      <c r="E173" s="6" t="s">
        <v>70</v>
      </c>
      <c r="F173" s="6" t="s">
        <v>44</v>
      </c>
      <c r="G173" s="6" t="s">
        <v>49</v>
      </c>
      <c r="H173" s="6" t="s">
        <v>49</v>
      </c>
      <c r="I173" s="13">
        <f t="shared" si="13"/>
        <v>2.25</v>
      </c>
      <c r="J173" s="13">
        <f t="shared" si="12"/>
        <v>0</v>
      </c>
      <c r="K173" s="6" t="s">
        <v>28</v>
      </c>
      <c r="L173" s="6" t="s">
        <v>39</v>
      </c>
      <c r="M173" s="6">
        <v>1</v>
      </c>
      <c r="N173" s="6">
        <v>0</v>
      </c>
      <c r="O173" s="10" t="s">
        <v>47</v>
      </c>
      <c r="P173" s="6" t="s">
        <v>39</v>
      </c>
      <c r="Q173" s="6" t="s">
        <v>25</v>
      </c>
      <c r="R173" s="6" t="s">
        <v>44</v>
      </c>
      <c r="S173" s="6" t="s">
        <v>49</v>
      </c>
      <c r="T173" s="6" t="s">
        <v>49</v>
      </c>
      <c r="U173" s="13">
        <f t="shared" si="14"/>
        <v>2.25</v>
      </c>
      <c r="V173" s="7"/>
      <c r="W173" s="7" t="s">
        <v>906</v>
      </c>
      <c r="X173" s="8" t="s">
        <v>365</v>
      </c>
      <c r="Y173" s="8">
        <v>0.37768250942230219</v>
      </c>
      <c r="Z173" s="8">
        <v>0.37768250942230219</v>
      </c>
      <c r="AA173" s="8">
        <v>1.6424435377120972</v>
      </c>
      <c r="AB173" s="8">
        <v>8</v>
      </c>
      <c r="AC173" s="8" t="s">
        <v>366</v>
      </c>
      <c r="AD173" s="8" t="s">
        <v>254</v>
      </c>
      <c r="AE173" s="8">
        <v>2</v>
      </c>
      <c r="AF173" s="8">
        <v>0.9429437518119812</v>
      </c>
      <c r="AG173" s="8">
        <v>475165.23530310503</v>
      </c>
      <c r="AH173" s="8">
        <v>233137.12398241795</v>
      </c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</row>
    <row r="174" spans="1:133" x14ac:dyDescent="0.2">
      <c r="A174" s="6">
        <v>150</v>
      </c>
      <c r="B174" s="10" t="s">
        <v>100</v>
      </c>
      <c r="C174" s="6" t="s">
        <v>39</v>
      </c>
      <c r="D174" s="6" t="s">
        <v>24</v>
      </c>
      <c r="E174" s="6" t="s">
        <v>70</v>
      </c>
      <c r="F174" s="6" t="s">
        <v>58</v>
      </c>
      <c r="G174" s="6" t="s">
        <v>49</v>
      </c>
      <c r="H174" s="6" t="s">
        <v>49</v>
      </c>
      <c r="I174" s="13">
        <f t="shared" si="13"/>
        <v>2.25</v>
      </c>
      <c r="J174" s="13">
        <f t="shared" si="12"/>
        <v>0</v>
      </c>
      <c r="K174" s="6" t="s">
        <v>28</v>
      </c>
      <c r="L174" s="6" t="s">
        <v>39</v>
      </c>
      <c r="M174" s="6">
        <v>1</v>
      </c>
      <c r="N174" s="6">
        <v>0</v>
      </c>
      <c r="O174" s="6"/>
      <c r="P174" s="6"/>
      <c r="Q174" s="6"/>
      <c r="R174" s="6"/>
      <c r="S174" s="6"/>
      <c r="T174" s="6"/>
      <c r="U174" s="13">
        <f t="shared" si="14"/>
        <v>0</v>
      </c>
      <c r="V174" s="7"/>
      <c r="W174" s="7"/>
      <c r="X174" s="8" t="s">
        <v>369</v>
      </c>
      <c r="Y174" s="8">
        <v>0.53299062728881819</v>
      </c>
      <c r="Z174" s="8">
        <v>0.53299062728881819</v>
      </c>
      <c r="AA174" s="8">
        <v>1.774946928024292</v>
      </c>
      <c r="AB174" s="8">
        <v>7</v>
      </c>
      <c r="AC174" s="8" t="s">
        <v>370</v>
      </c>
      <c r="AD174" s="8" t="s">
        <v>254</v>
      </c>
      <c r="AE174" s="8">
        <v>2</v>
      </c>
      <c r="AF174" s="8">
        <v>1.0896577835083008</v>
      </c>
      <c r="AG174" s="8">
        <v>475204.21829922055</v>
      </c>
      <c r="AH174" s="8">
        <v>233185.0408248755</v>
      </c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</row>
    <row r="175" spans="1:133" x14ac:dyDescent="0.2">
      <c r="A175" s="6">
        <v>152</v>
      </c>
      <c r="B175" s="10" t="s">
        <v>100</v>
      </c>
      <c r="C175" s="6" t="s">
        <v>39</v>
      </c>
      <c r="D175" s="6" t="s">
        <v>35</v>
      </c>
      <c r="E175" s="6" t="s">
        <v>70</v>
      </c>
      <c r="F175" s="6" t="s">
        <v>44</v>
      </c>
      <c r="G175" s="6" t="s">
        <v>49</v>
      </c>
      <c r="H175" s="6" t="s">
        <v>49</v>
      </c>
      <c r="I175" s="13">
        <f t="shared" si="13"/>
        <v>2.25</v>
      </c>
      <c r="J175" s="13">
        <f t="shared" si="12"/>
        <v>0</v>
      </c>
      <c r="K175" s="6" t="s">
        <v>28</v>
      </c>
      <c r="L175" s="6" t="s">
        <v>39</v>
      </c>
      <c r="M175" s="6">
        <v>1</v>
      </c>
      <c r="N175" s="6">
        <v>0</v>
      </c>
      <c r="O175" s="10" t="s">
        <v>47</v>
      </c>
      <c r="P175" s="6" t="s">
        <v>39</v>
      </c>
      <c r="Q175" s="6" t="s">
        <v>70</v>
      </c>
      <c r="R175" s="6" t="s">
        <v>44</v>
      </c>
      <c r="S175" s="6" t="s">
        <v>49</v>
      </c>
      <c r="T175" s="6" t="s">
        <v>49</v>
      </c>
      <c r="U175" s="13">
        <f t="shared" si="14"/>
        <v>2.25</v>
      </c>
      <c r="V175" s="7"/>
      <c r="W175" s="7" t="s">
        <v>909</v>
      </c>
      <c r="X175" s="8" t="s">
        <v>373</v>
      </c>
      <c r="Y175" s="8">
        <v>0.57688671588897678</v>
      </c>
      <c r="Z175" s="8">
        <v>0.57688671588897678</v>
      </c>
      <c r="AA175" s="8">
        <v>1.8730725049972534</v>
      </c>
      <c r="AB175" s="8">
        <v>6</v>
      </c>
      <c r="AC175" s="8" t="s">
        <v>374</v>
      </c>
      <c r="AD175" s="8" t="s">
        <v>254</v>
      </c>
      <c r="AE175" s="8">
        <v>2</v>
      </c>
      <c r="AF175" s="8">
        <v>1.1464033126831055</v>
      </c>
      <c r="AG175" s="8">
        <v>475315.01514675422</v>
      </c>
      <c r="AH175" s="8">
        <v>233263.09892078189</v>
      </c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</row>
    <row r="176" spans="1:133" x14ac:dyDescent="0.2">
      <c r="A176" s="6">
        <v>203</v>
      </c>
      <c r="B176" s="10" t="s">
        <v>313</v>
      </c>
      <c r="C176" s="6" t="s">
        <v>39</v>
      </c>
      <c r="D176" s="6" t="s">
        <v>35</v>
      </c>
      <c r="E176" s="6" t="s">
        <v>70</v>
      </c>
      <c r="F176" s="6" t="s">
        <v>40</v>
      </c>
      <c r="G176" s="6" t="s">
        <v>195</v>
      </c>
      <c r="H176" s="6" t="s">
        <v>195</v>
      </c>
      <c r="I176" s="13">
        <f t="shared" si="13"/>
        <v>9</v>
      </c>
      <c r="J176" s="13">
        <f t="shared" si="12"/>
        <v>0</v>
      </c>
      <c r="K176" s="6" t="s">
        <v>28</v>
      </c>
      <c r="L176" s="6" t="s">
        <v>39</v>
      </c>
      <c r="M176" s="6">
        <v>2</v>
      </c>
      <c r="N176" s="6">
        <v>0</v>
      </c>
      <c r="O176" s="10" t="s">
        <v>47</v>
      </c>
      <c r="P176" s="6" t="s">
        <v>39</v>
      </c>
      <c r="Q176" s="6" t="s">
        <v>70</v>
      </c>
      <c r="R176" s="6" t="s">
        <v>40</v>
      </c>
      <c r="S176" s="6" t="s">
        <v>36</v>
      </c>
      <c r="T176" s="6" t="s">
        <v>61</v>
      </c>
      <c r="U176" s="13">
        <f t="shared" si="14"/>
        <v>2</v>
      </c>
      <c r="V176" s="7"/>
      <c r="W176" s="7" t="s">
        <v>917</v>
      </c>
      <c r="X176" s="8" t="s">
        <v>478</v>
      </c>
      <c r="Y176" s="8">
        <v>0.12986584842205046</v>
      </c>
      <c r="Z176" s="8">
        <v>0.12986584842205046</v>
      </c>
      <c r="AA176" s="8">
        <v>4.0229892730712891</v>
      </c>
      <c r="AB176" s="8">
        <v>7</v>
      </c>
      <c r="AC176" s="8" t="s">
        <v>479</v>
      </c>
      <c r="AD176" s="8" t="s">
        <v>254</v>
      </c>
      <c r="AE176" s="8">
        <v>2</v>
      </c>
      <c r="AF176" s="8">
        <v>1.2885756492614746</v>
      </c>
      <c r="AG176" s="8">
        <v>491018.12784005242</v>
      </c>
      <c r="AH176" s="8">
        <v>218302.64059215202</v>
      </c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</row>
    <row r="177" spans="1:133" x14ac:dyDescent="0.2">
      <c r="A177" s="6">
        <v>213</v>
      </c>
      <c r="B177" s="10" t="s">
        <v>313</v>
      </c>
      <c r="C177" s="6" t="s">
        <v>39</v>
      </c>
      <c r="D177" s="6" t="s">
        <v>35</v>
      </c>
      <c r="E177" s="6" t="s">
        <v>70</v>
      </c>
      <c r="F177" s="6" t="s">
        <v>26</v>
      </c>
      <c r="G177" s="6" t="s">
        <v>195</v>
      </c>
      <c r="H177" s="6" t="s">
        <v>195</v>
      </c>
      <c r="I177" s="13">
        <f t="shared" si="13"/>
        <v>9</v>
      </c>
      <c r="J177" s="13">
        <f t="shared" si="12"/>
        <v>0</v>
      </c>
      <c r="K177" s="6" t="s">
        <v>28</v>
      </c>
      <c r="L177" s="6" t="s">
        <v>39</v>
      </c>
      <c r="M177" s="6">
        <v>2</v>
      </c>
      <c r="N177" s="6">
        <v>0</v>
      </c>
      <c r="O177" s="10" t="s">
        <v>498</v>
      </c>
      <c r="P177" s="6" t="s">
        <v>39</v>
      </c>
      <c r="Q177" s="6" t="s">
        <v>70</v>
      </c>
      <c r="R177" s="6" t="s">
        <v>26</v>
      </c>
      <c r="S177" s="6" t="s">
        <v>36</v>
      </c>
      <c r="T177" s="6" t="s">
        <v>61</v>
      </c>
      <c r="U177" s="13">
        <f t="shared" si="14"/>
        <v>2</v>
      </c>
      <c r="V177" s="7"/>
      <c r="W177" s="7"/>
      <c r="X177" s="8" t="s">
        <v>499</v>
      </c>
      <c r="Y177" s="8">
        <v>0.15887979030609126</v>
      </c>
      <c r="Z177" s="8">
        <v>0.15887979030609126</v>
      </c>
      <c r="AA177" s="8">
        <v>2.3041620254516602</v>
      </c>
      <c r="AB177" s="8">
        <v>7</v>
      </c>
      <c r="AC177" s="8" t="s">
        <v>500</v>
      </c>
      <c r="AD177" s="8" t="s">
        <v>254</v>
      </c>
      <c r="AE177" s="8">
        <v>2</v>
      </c>
      <c r="AF177" s="8">
        <v>1.0580906867980957</v>
      </c>
      <c r="AG177" s="8">
        <v>489514.09326030698</v>
      </c>
      <c r="AH177" s="8">
        <v>219596.77704667431</v>
      </c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</row>
    <row r="178" spans="1:133" x14ac:dyDescent="0.2">
      <c r="A178" s="6">
        <v>239</v>
      </c>
      <c r="B178" s="10" t="s">
        <v>313</v>
      </c>
      <c r="C178" s="6" t="s">
        <v>39</v>
      </c>
      <c r="D178" s="6" t="s">
        <v>35</v>
      </c>
      <c r="E178" s="6" t="s">
        <v>70</v>
      </c>
      <c r="F178" s="6" t="s">
        <v>58</v>
      </c>
      <c r="G178" s="6" t="s">
        <v>195</v>
      </c>
      <c r="H178" s="6" t="s">
        <v>195</v>
      </c>
      <c r="I178" s="13">
        <f t="shared" si="13"/>
        <v>9</v>
      </c>
      <c r="J178" s="13">
        <f t="shared" si="12"/>
        <v>0</v>
      </c>
      <c r="K178" s="6" t="s">
        <v>28</v>
      </c>
      <c r="L178" s="6" t="s">
        <v>39</v>
      </c>
      <c r="M178" s="6">
        <v>2</v>
      </c>
      <c r="N178" s="6">
        <v>0</v>
      </c>
      <c r="O178" s="10" t="s">
        <v>498</v>
      </c>
      <c r="P178" s="6" t="s">
        <v>39</v>
      </c>
      <c r="Q178" s="6" t="s">
        <v>70</v>
      </c>
      <c r="R178" s="6" t="s">
        <v>58</v>
      </c>
      <c r="S178" s="6" t="s">
        <v>61</v>
      </c>
      <c r="T178" s="6" t="s">
        <v>36</v>
      </c>
      <c r="U178" s="13">
        <f t="shared" si="14"/>
        <v>2</v>
      </c>
      <c r="V178" s="7"/>
      <c r="W178" s="7"/>
      <c r="X178" s="8" t="s">
        <v>548</v>
      </c>
      <c r="Y178" s="8">
        <v>0.16660479187965382</v>
      </c>
      <c r="Z178" s="8">
        <v>0.16660479187965382</v>
      </c>
      <c r="AA178" s="8">
        <v>2.2905704975128174</v>
      </c>
      <c r="AB178" s="8">
        <v>6</v>
      </c>
      <c r="AC178" s="8" t="s">
        <v>549</v>
      </c>
      <c r="AD178" s="8" t="s">
        <v>254</v>
      </c>
      <c r="AE178" s="8">
        <v>2</v>
      </c>
      <c r="AF178" s="8">
        <v>1.3581467866897583</v>
      </c>
      <c r="AG178" s="8">
        <v>489907.92935704446</v>
      </c>
      <c r="AH178" s="8">
        <v>219564.52660321555</v>
      </c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</row>
    <row r="179" spans="1:133" x14ac:dyDescent="0.2">
      <c r="A179" s="6">
        <v>179</v>
      </c>
      <c r="B179" s="10" t="s">
        <v>428</v>
      </c>
      <c r="C179" s="6" t="s">
        <v>39</v>
      </c>
      <c r="D179" s="6" t="s">
        <v>35</v>
      </c>
      <c r="E179" s="6" t="s">
        <v>70</v>
      </c>
      <c r="F179" s="6" t="s">
        <v>26</v>
      </c>
      <c r="G179" s="6" t="s">
        <v>27</v>
      </c>
      <c r="H179" s="6" t="s">
        <v>27</v>
      </c>
      <c r="I179" s="13">
        <f t="shared" si="13"/>
        <v>6.25</v>
      </c>
      <c r="J179" s="13">
        <f t="shared" si="12"/>
        <v>0</v>
      </c>
      <c r="K179" s="6" t="s">
        <v>28</v>
      </c>
      <c r="L179" s="6" t="s">
        <v>39</v>
      </c>
      <c r="M179" s="6">
        <v>1</v>
      </c>
      <c r="N179" s="6">
        <v>0</v>
      </c>
      <c r="O179" s="10" t="s">
        <v>146</v>
      </c>
      <c r="P179" s="6" t="s">
        <v>67</v>
      </c>
      <c r="Q179" s="6" t="s">
        <v>70</v>
      </c>
      <c r="R179" s="6" t="s">
        <v>26</v>
      </c>
      <c r="S179" s="6" t="s">
        <v>49</v>
      </c>
      <c r="T179" s="6" t="s">
        <v>49</v>
      </c>
      <c r="U179" s="13">
        <f t="shared" si="14"/>
        <v>2.25</v>
      </c>
      <c r="V179" s="7"/>
      <c r="W179" s="7"/>
      <c r="X179" s="8" t="s">
        <v>429</v>
      </c>
      <c r="Y179" s="8">
        <v>0.28623079061508172</v>
      </c>
      <c r="Z179" s="8">
        <v>0.28623079061508172</v>
      </c>
      <c r="AA179" s="8">
        <v>4.1481819152832031</v>
      </c>
      <c r="AB179" s="8">
        <v>5</v>
      </c>
      <c r="AC179" s="8" t="s">
        <v>430</v>
      </c>
      <c r="AD179" s="8" t="s">
        <v>254</v>
      </c>
      <c r="AE179" s="8">
        <v>2</v>
      </c>
      <c r="AF179" s="8">
        <v>2.0841784477233887</v>
      </c>
      <c r="AG179" s="8">
        <v>482448.27556500694</v>
      </c>
      <c r="AH179" s="8">
        <v>232159.39809515496</v>
      </c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</row>
    <row r="180" spans="1:133" x14ac:dyDescent="0.2">
      <c r="A180" s="6">
        <v>268</v>
      </c>
      <c r="B180" s="10" t="s">
        <v>213</v>
      </c>
      <c r="C180" s="6" t="s">
        <v>39</v>
      </c>
      <c r="D180" s="6" t="s">
        <v>35</v>
      </c>
      <c r="E180" s="6" t="s">
        <v>70</v>
      </c>
      <c r="F180" s="6" t="s">
        <v>26</v>
      </c>
      <c r="G180" s="6" t="s">
        <v>27</v>
      </c>
      <c r="H180" s="6" t="s">
        <v>27</v>
      </c>
      <c r="I180" s="13">
        <f t="shared" si="13"/>
        <v>6.25</v>
      </c>
      <c r="J180" s="13">
        <f t="shared" si="12"/>
        <v>0</v>
      </c>
      <c r="K180" s="6" t="s">
        <v>28</v>
      </c>
      <c r="L180" s="6" t="s">
        <v>29</v>
      </c>
      <c r="M180" s="6">
        <v>1</v>
      </c>
      <c r="N180" s="6">
        <v>1</v>
      </c>
      <c r="O180" s="10" t="s">
        <v>146</v>
      </c>
      <c r="P180" s="6" t="s">
        <v>39</v>
      </c>
      <c r="Q180" s="6" t="s">
        <v>70</v>
      </c>
      <c r="R180" s="6" t="s">
        <v>26</v>
      </c>
      <c r="S180" s="6" t="s">
        <v>49</v>
      </c>
      <c r="T180" s="6" t="s">
        <v>49</v>
      </c>
      <c r="U180" s="13">
        <f t="shared" si="14"/>
        <v>2.25</v>
      </c>
      <c r="V180" s="7"/>
      <c r="W180" s="7"/>
      <c r="X180" s="8" t="s">
        <v>599</v>
      </c>
      <c r="Y180" s="8">
        <v>0.54458532810211158</v>
      </c>
      <c r="Z180" s="8">
        <v>0.54458532810211158</v>
      </c>
      <c r="AA180" s="8">
        <v>4.2855496406555176</v>
      </c>
      <c r="AB180" s="8">
        <v>5</v>
      </c>
      <c r="AC180" s="8" t="s">
        <v>600</v>
      </c>
      <c r="AD180" s="8" t="s">
        <v>568</v>
      </c>
      <c r="AE180" s="8">
        <v>2</v>
      </c>
      <c r="AF180" s="8">
        <v>3.2202966213226318</v>
      </c>
      <c r="AG180" s="8">
        <v>482538.77674845542</v>
      </c>
      <c r="AH180" s="8">
        <v>227304.37983882811</v>
      </c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</row>
    <row r="181" spans="1:133" x14ac:dyDescent="0.2">
      <c r="A181" s="6">
        <v>409</v>
      </c>
      <c r="B181" s="10" t="s">
        <v>213</v>
      </c>
      <c r="C181" s="6" t="s">
        <v>39</v>
      </c>
      <c r="D181" s="6" t="s">
        <v>35</v>
      </c>
      <c r="E181" s="6" t="s">
        <v>70</v>
      </c>
      <c r="F181" s="6" t="s">
        <v>58</v>
      </c>
      <c r="G181" s="6" t="s">
        <v>27</v>
      </c>
      <c r="H181" s="6" t="s">
        <v>27</v>
      </c>
      <c r="I181" s="13">
        <f t="shared" si="13"/>
        <v>6.25</v>
      </c>
      <c r="J181" s="13">
        <f t="shared" si="12"/>
        <v>0</v>
      </c>
      <c r="K181" s="6" t="s">
        <v>28</v>
      </c>
      <c r="L181" s="6" t="s">
        <v>29</v>
      </c>
      <c r="M181" s="6">
        <v>1</v>
      </c>
      <c r="N181" s="6">
        <v>1</v>
      </c>
      <c r="O181" s="10" t="s">
        <v>146</v>
      </c>
      <c r="P181" s="6" t="s">
        <v>39</v>
      </c>
      <c r="Q181" s="6" t="s">
        <v>70</v>
      </c>
      <c r="R181" s="6" t="s">
        <v>58</v>
      </c>
      <c r="S181" s="6" t="s">
        <v>49</v>
      </c>
      <c r="T181" s="6" t="s">
        <v>49</v>
      </c>
      <c r="U181" s="13">
        <f t="shared" si="14"/>
        <v>2.25</v>
      </c>
      <c r="V181" s="7"/>
      <c r="W181" s="7"/>
      <c r="X181" s="8" t="s">
        <v>843</v>
      </c>
      <c r="Y181" s="8">
        <v>0.2598422539234162</v>
      </c>
      <c r="Z181" s="8">
        <v>0.2598422539234162</v>
      </c>
      <c r="AA181" s="8">
        <v>2.6440737247467041</v>
      </c>
      <c r="AB181" s="8">
        <v>6</v>
      </c>
      <c r="AC181" s="8" t="s">
        <v>844</v>
      </c>
      <c r="AD181" s="8" t="s">
        <v>799</v>
      </c>
      <c r="AE181" s="8">
        <v>2</v>
      </c>
      <c r="AF181" s="8">
        <v>1.7843949794769287</v>
      </c>
      <c r="AG181" s="8">
        <v>477079.84203645407</v>
      </c>
      <c r="AH181" s="8">
        <v>209787.49449576295</v>
      </c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</row>
    <row r="182" spans="1:133" x14ac:dyDescent="0.2">
      <c r="A182" s="6">
        <v>232</v>
      </c>
      <c r="B182" s="10" t="s">
        <v>489</v>
      </c>
      <c r="C182" s="6" t="s">
        <v>39</v>
      </c>
      <c r="D182" s="6" t="s">
        <v>24</v>
      </c>
      <c r="E182" s="6" t="s">
        <v>70</v>
      </c>
      <c r="F182" s="6" t="s">
        <v>26</v>
      </c>
      <c r="G182" s="6" t="s">
        <v>27</v>
      </c>
      <c r="H182" s="6" t="s">
        <v>27</v>
      </c>
      <c r="I182" s="13">
        <f t="shared" si="13"/>
        <v>6.25</v>
      </c>
      <c r="J182" s="13">
        <f t="shared" si="12"/>
        <v>0</v>
      </c>
      <c r="K182" s="6" t="s">
        <v>28</v>
      </c>
      <c r="L182" s="6" t="s">
        <v>29</v>
      </c>
      <c r="M182" s="6">
        <v>1</v>
      </c>
      <c r="N182" s="6">
        <v>1</v>
      </c>
      <c r="O182" s="6"/>
      <c r="P182" s="6"/>
      <c r="Q182" s="6"/>
      <c r="R182" s="6"/>
      <c r="S182" s="6"/>
      <c r="T182" s="6"/>
      <c r="U182" s="13">
        <f t="shared" si="14"/>
        <v>0</v>
      </c>
      <c r="V182" s="7"/>
      <c r="W182" s="7"/>
      <c r="X182" s="8" t="s">
        <v>535</v>
      </c>
      <c r="Y182" s="8">
        <v>0.62324593067169198</v>
      </c>
      <c r="Z182" s="8">
        <v>0.62324593067169198</v>
      </c>
      <c r="AA182" s="8">
        <v>3.6147737503051758</v>
      </c>
      <c r="AB182" s="8">
        <v>6</v>
      </c>
      <c r="AC182" s="8" t="s">
        <v>536</v>
      </c>
      <c r="AD182" s="8" t="s">
        <v>254</v>
      </c>
      <c r="AE182" s="8">
        <v>2</v>
      </c>
      <c r="AF182" s="8">
        <v>1.8549017906188965</v>
      </c>
      <c r="AG182" s="8">
        <v>488991.07387432357</v>
      </c>
      <c r="AH182" s="8">
        <v>220556.72619979567</v>
      </c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</row>
    <row r="183" spans="1:133" s="1" customFormat="1" x14ac:dyDescent="0.2">
      <c r="A183" s="6">
        <v>199</v>
      </c>
      <c r="B183" s="10" t="s">
        <v>469</v>
      </c>
      <c r="C183" s="6" t="s">
        <v>39</v>
      </c>
      <c r="D183" s="6" t="s">
        <v>35</v>
      </c>
      <c r="E183" s="6" t="s">
        <v>70</v>
      </c>
      <c r="F183" s="6" t="s">
        <v>58</v>
      </c>
      <c r="G183" s="6" t="s">
        <v>27</v>
      </c>
      <c r="H183" s="6" t="s">
        <v>27</v>
      </c>
      <c r="I183" s="13">
        <f t="shared" si="13"/>
        <v>6.25</v>
      </c>
      <c r="J183" s="13">
        <f t="shared" si="12"/>
        <v>0</v>
      </c>
      <c r="K183" s="6" t="s">
        <v>28</v>
      </c>
      <c r="L183" s="6" t="s">
        <v>29</v>
      </c>
      <c r="M183" s="6">
        <v>1</v>
      </c>
      <c r="N183" s="6">
        <v>1</v>
      </c>
      <c r="O183" s="9" t="s">
        <v>47</v>
      </c>
      <c r="P183" s="6" t="s">
        <v>91</v>
      </c>
      <c r="Q183" s="6" t="s">
        <v>25</v>
      </c>
      <c r="R183" s="6" t="s">
        <v>58</v>
      </c>
      <c r="S183" s="6" t="s">
        <v>61</v>
      </c>
      <c r="T183" s="6" t="s">
        <v>61</v>
      </c>
      <c r="U183" s="13">
        <f t="shared" si="14"/>
        <v>1</v>
      </c>
      <c r="V183" s="7"/>
      <c r="W183" s="7" t="s">
        <v>915</v>
      </c>
      <c r="X183" s="8" t="s">
        <v>470</v>
      </c>
      <c r="Y183" s="8">
        <v>0.13221208691596983</v>
      </c>
      <c r="Z183" s="8">
        <v>0.13221208691596983</v>
      </c>
      <c r="AA183" s="8">
        <v>4.0540685653686523</v>
      </c>
      <c r="AB183" s="8">
        <v>7</v>
      </c>
      <c r="AC183" s="8" t="s">
        <v>471</v>
      </c>
      <c r="AD183" s="8" t="s">
        <v>254</v>
      </c>
      <c r="AE183" s="8">
        <v>2</v>
      </c>
      <c r="AF183" s="8">
        <v>1.252025842666626</v>
      </c>
      <c r="AG183" s="8">
        <v>491546.89140935458</v>
      </c>
      <c r="AH183" s="8">
        <v>219105.63270977125</v>
      </c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</row>
    <row r="184" spans="1:133" x14ac:dyDescent="0.2">
      <c r="A184" s="6">
        <v>80</v>
      </c>
      <c r="B184" s="10" t="s">
        <v>22</v>
      </c>
      <c r="C184" s="6" t="s">
        <v>39</v>
      </c>
      <c r="D184" s="6" t="s">
        <v>24</v>
      </c>
      <c r="E184" s="6" t="s">
        <v>70</v>
      </c>
      <c r="F184" s="6" t="s">
        <v>40</v>
      </c>
      <c r="G184" s="6" t="s">
        <v>27</v>
      </c>
      <c r="H184" s="6" t="s">
        <v>27</v>
      </c>
      <c r="I184" s="13">
        <f t="shared" si="13"/>
        <v>6.25</v>
      </c>
      <c r="J184" s="13">
        <f t="shared" si="12"/>
        <v>0</v>
      </c>
      <c r="K184" s="6" t="s">
        <v>28</v>
      </c>
      <c r="L184" s="6" t="s">
        <v>39</v>
      </c>
      <c r="M184" s="6">
        <v>1</v>
      </c>
      <c r="N184" s="6">
        <v>0</v>
      </c>
      <c r="O184" s="6"/>
      <c r="P184" s="6"/>
      <c r="Q184" s="6"/>
      <c r="R184" s="6"/>
      <c r="S184" s="6"/>
      <c r="T184" s="6"/>
      <c r="U184" s="13">
        <f t="shared" si="14"/>
        <v>0</v>
      </c>
      <c r="V184" s="7"/>
      <c r="W184" s="7"/>
      <c r="X184" s="8" t="s">
        <v>220</v>
      </c>
      <c r="Y184" s="8">
        <v>0.2474621545276191</v>
      </c>
      <c r="Z184" s="8">
        <v>0.2474621545276191</v>
      </c>
      <c r="AA184" s="8">
        <v>2.6194348335266113</v>
      </c>
      <c r="AB184" s="8">
        <v>6</v>
      </c>
      <c r="AC184" s="8" t="s">
        <v>221</v>
      </c>
      <c r="AD184" s="8" t="s">
        <v>32</v>
      </c>
      <c r="AE184" s="8">
        <v>2</v>
      </c>
      <c r="AF184" s="8">
        <v>1.2062069177627563</v>
      </c>
      <c r="AG184" s="8">
        <v>468527.95626879286</v>
      </c>
      <c r="AH184" s="8">
        <v>234760.14438317702</v>
      </c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</row>
    <row r="185" spans="1:133" x14ac:dyDescent="0.2">
      <c r="A185" s="6">
        <v>114</v>
      </c>
      <c r="B185" s="10" t="s">
        <v>22</v>
      </c>
      <c r="C185" s="6" t="s">
        <v>39</v>
      </c>
      <c r="D185" s="6" t="s">
        <v>24</v>
      </c>
      <c r="E185" s="6" t="s">
        <v>70</v>
      </c>
      <c r="F185" s="6" t="s">
        <v>58</v>
      </c>
      <c r="G185" s="6" t="s">
        <v>27</v>
      </c>
      <c r="H185" s="6" t="s">
        <v>27</v>
      </c>
      <c r="I185" s="13">
        <f t="shared" si="13"/>
        <v>6.25</v>
      </c>
      <c r="J185" s="13">
        <f t="shared" si="12"/>
        <v>0</v>
      </c>
      <c r="K185" s="6" t="s">
        <v>28</v>
      </c>
      <c r="L185" s="6" t="s">
        <v>34</v>
      </c>
      <c r="M185" s="6">
        <v>1</v>
      </c>
      <c r="N185" s="6">
        <v>0</v>
      </c>
      <c r="O185" s="6"/>
      <c r="P185" s="6"/>
      <c r="Q185" s="6"/>
      <c r="R185" s="6"/>
      <c r="S185" s="6"/>
      <c r="T185" s="6"/>
      <c r="U185" s="13">
        <f t="shared" si="14"/>
        <v>0</v>
      </c>
      <c r="V185" s="7"/>
      <c r="W185" s="7"/>
      <c r="X185" s="8" t="s">
        <v>297</v>
      </c>
      <c r="Y185" s="8">
        <v>0.22641167759895325</v>
      </c>
      <c r="Z185" s="8">
        <v>0.22641167759895325</v>
      </c>
      <c r="AA185" s="8">
        <v>2.087519645690918</v>
      </c>
      <c r="AB185" s="8">
        <v>7</v>
      </c>
      <c r="AC185" s="8" t="s">
        <v>298</v>
      </c>
      <c r="AD185" s="8" t="s">
        <v>254</v>
      </c>
      <c r="AE185" s="8">
        <v>2</v>
      </c>
      <c r="AF185" s="8">
        <v>1.1225895881652832</v>
      </c>
      <c r="AG185" s="8">
        <v>472866.27181769139</v>
      </c>
      <c r="AH185" s="8">
        <v>234128.88226202584</v>
      </c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</row>
    <row r="186" spans="1:133" x14ac:dyDescent="0.2">
      <c r="A186" s="6">
        <v>195</v>
      </c>
      <c r="B186" s="10" t="s">
        <v>22</v>
      </c>
      <c r="C186" s="6" t="s">
        <v>39</v>
      </c>
      <c r="D186" s="6" t="s">
        <v>24</v>
      </c>
      <c r="E186" s="6" t="s">
        <v>70</v>
      </c>
      <c r="F186" s="6" t="s">
        <v>58</v>
      </c>
      <c r="G186" s="6" t="s">
        <v>27</v>
      </c>
      <c r="H186" s="6" t="s">
        <v>27</v>
      </c>
      <c r="I186" s="13">
        <f t="shared" si="13"/>
        <v>6.25</v>
      </c>
      <c r="J186" s="13">
        <f t="shared" si="12"/>
        <v>0</v>
      </c>
      <c r="K186" s="6" t="s">
        <v>28</v>
      </c>
      <c r="L186" s="6" t="s">
        <v>39</v>
      </c>
      <c r="M186" s="6">
        <v>1</v>
      </c>
      <c r="N186" s="6">
        <v>0</v>
      </c>
      <c r="O186" s="6"/>
      <c r="P186" s="6"/>
      <c r="Q186" s="6"/>
      <c r="R186" s="6"/>
      <c r="S186" s="6"/>
      <c r="T186" s="6"/>
      <c r="U186" s="13">
        <f t="shared" si="14"/>
        <v>0</v>
      </c>
      <c r="V186" s="7"/>
      <c r="W186" s="7"/>
      <c r="X186" s="8" t="s">
        <v>460</v>
      </c>
      <c r="Y186" s="8">
        <v>0.22559407591819763</v>
      </c>
      <c r="Z186" s="8">
        <v>0.22559407591819763</v>
      </c>
      <c r="AA186" s="8">
        <v>2.1993350982666016</v>
      </c>
      <c r="AB186" s="8">
        <v>9</v>
      </c>
      <c r="AC186" s="8" t="s">
        <v>461</v>
      </c>
      <c r="AD186" s="8" t="s">
        <v>254</v>
      </c>
      <c r="AE186" s="8">
        <v>2</v>
      </c>
      <c r="AF186" s="8">
        <v>1.1903934478759766</v>
      </c>
      <c r="AG186" s="8">
        <v>492196.2198297662</v>
      </c>
      <c r="AH186" s="8">
        <v>216665.79579583785</v>
      </c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</row>
    <row r="187" spans="1:133" x14ac:dyDescent="0.2">
      <c r="A187" s="6">
        <v>345</v>
      </c>
      <c r="B187" s="10" t="s">
        <v>22</v>
      </c>
      <c r="C187" s="6" t="s">
        <v>39</v>
      </c>
      <c r="D187" s="6" t="s">
        <v>24</v>
      </c>
      <c r="E187" s="6" t="s">
        <v>70</v>
      </c>
      <c r="F187" s="6" t="s">
        <v>40</v>
      </c>
      <c r="G187" s="6" t="s">
        <v>27</v>
      </c>
      <c r="H187" s="6" t="s">
        <v>27</v>
      </c>
      <c r="I187" s="13">
        <f t="shared" si="13"/>
        <v>6.25</v>
      </c>
      <c r="J187" s="13">
        <f t="shared" si="12"/>
        <v>0</v>
      </c>
      <c r="K187" s="6" t="s">
        <v>28</v>
      </c>
      <c r="L187" s="6" t="s">
        <v>39</v>
      </c>
      <c r="M187" s="6">
        <v>1</v>
      </c>
      <c r="N187" s="6">
        <v>0</v>
      </c>
      <c r="O187" s="6"/>
      <c r="P187" s="6"/>
      <c r="Q187" s="6"/>
      <c r="R187" s="6"/>
      <c r="S187" s="6"/>
      <c r="T187" s="6"/>
      <c r="U187" s="13">
        <f t="shared" si="14"/>
        <v>0</v>
      </c>
      <c r="V187" s="7"/>
      <c r="W187" s="7"/>
      <c r="X187" s="8" t="s">
        <v>730</v>
      </c>
      <c r="Y187" s="8">
        <v>0.48681254386901845</v>
      </c>
      <c r="Z187" s="8">
        <v>0.48681254386901845</v>
      </c>
      <c r="AA187" s="8">
        <v>2.1199686527252197</v>
      </c>
      <c r="AB187" s="8">
        <v>7</v>
      </c>
      <c r="AC187" s="8" t="s">
        <v>731</v>
      </c>
      <c r="AD187" s="8" t="s">
        <v>568</v>
      </c>
      <c r="AE187" s="8">
        <v>2</v>
      </c>
      <c r="AF187" s="8">
        <v>1.1602754592895508</v>
      </c>
      <c r="AG187" s="8">
        <v>481817.37890410586</v>
      </c>
      <c r="AH187" s="8">
        <v>218163.6623824368</v>
      </c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</row>
    <row r="188" spans="1:133" x14ac:dyDescent="0.2">
      <c r="A188" s="6">
        <v>307</v>
      </c>
      <c r="B188" s="10" t="s">
        <v>656</v>
      </c>
      <c r="C188" s="6" t="s">
        <v>39</v>
      </c>
      <c r="D188" s="6" t="s">
        <v>35</v>
      </c>
      <c r="E188" s="6" t="s">
        <v>70</v>
      </c>
      <c r="F188" s="6" t="s">
        <v>44</v>
      </c>
      <c r="G188" s="6" t="s">
        <v>27</v>
      </c>
      <c r="H188" s="6" t="s">
        <v>27</v>
      </c>
      <c r="I188" s="13">
        <f t="shared" si="13"/>
        <v>6.25</v>
      </c>
      <c r="J188" s="13">
        <f t="shared" si="12"/>
        <v>0</v>
      </c>
      <c r="K188" s="6" t="s">
        <v>28</v>
      </c>
      <c r="L188" s="6" t="s">
        <v>39</v>
      </c>
      <c r="M188" s="6">
        <v>1</v>
      </c>
      <c r="N188" s="6">
        <v>0</v>
      </c>
      <c r="O188" s="10" t="s">
        <v>146</v>
      </c>
      <c r="P188" s="6" t="s">
        <v>39</v>
      </c>
      <c r="Q188" s="6" t="s">
        <v>70</v>
      </c>
      <c r="R188" s="6" t="s">
        <v>44</v>
      </c>
      <c r="S188" s="6" t="s">
        <v>36</v>
      </c>
      <c r="T188" s="6" t="s">
        <v>36</v>
      </c>
      <c r="U188" s="13">
        <f t="shared" si="14"/>
        <v>4</v>
      </c>
      <c r="V188" s="7"/>
      <c r="W188" s="7"/>
      <c r="X188" s="8" t="s">
        <v>657</v>
      </c>
      <c r="Y188" s="8">
        <v>0.45301486819410436</v>
      </c>
      <c r="Z188" s="8">
        <v>0.45301486819410436</v>
      </c>
      <c r="AA188" s="8">
        <v>1.9762289524078369</v>
      </c>
      <c r="AB188" s="8">
        <v>8</v>
      </c>
      <c r="AC188" s="8" t="s">
        <v>31</v>
      </c>
      <c r="AD188" s="8" t="s">
        <v>568</v>
      </c>
      <c r="AE188" s="8">
        <v>2</v>
      </c>
      <c r="AF188" s="8">
        <v>1.0633711814880371</v>
      </c>
      <c r="AG188" s="8">
        <v>471123.37806026166</v>
      </c>
      <c r="AH188" s="8">
        <v>224911.6895632394</v>
      </c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</row>
    <row r="189" spans="1:133" x14ac:dyDescent="0.2">
      <c r="A189" s="6">
        <v>309</v>
      </c>
      <c r="B189" s="10" t="s">
        <v>656</v>
      </c>
      <c r="C189" s="6" t="s">
        <v>39</v>
      </c>
      <c r="D189" s="6" t="s">
        <v>35</v>
      </c>
      <c r="E189" s="6" t="s">
        <v>70</v>
      </c>
      <c r="F189" s="6" t="s">
        <v>40</v>
      </c>
      <c r="G189" s="6" t="s">
        <v>27</v>
      </c>
      <c r="H189" s="6" t="s">
        <v>27</v>
      </c>
      <c r="I189" s="13">
        <f t="shared" si="13"/>
        <v>6.25</v>
      </c>
      <c r="J189" s="13">
        <f t="shared" si="12"/>
        <v>0</v>
      </c>
      <c r="K189" s="6" t="s">
        <v>28</v>
      </c>
      <c r="L189" s="6" t="s">
        <v>39</v>
      </c>
      <c r="M189" s="6">
        <v>1</v>
      </c>
      <c r="N189" s="6">
        <v>0</v>
      </c>
      <c r="O189" s="10" t="s">
        <v>146</v>
      </c>
      <c r="P189" s="6" t="s">
        <v>39</v>
      </c>
      <c r="Q189" s="6" t="s">
        <v>70</v>
      </c>
      <c r="R189" s="6" t="s">
        <v>40</v>
      </c>
      <c r="S189" s="6" t="s">
        <v>36</v>
      </c>
      <c r="T189" s="6" t="s">
        <v>36</v>
      </c>
      <c r="U189" s="13">
        <f t="shared" si="14"/>
        <v>4</v>
      </c>
      <c r="V189" s="7"/>
      <c r="W189" s="7"/>
      <c r="X189" s="8" t="s">
        <v>660</v>
      </c>
      <c r="Y189" s="8">
        <v>0.55438167095184299</v>
      </c>
      <c r="Z189" s="8">
        <v>0.55438167095184299</v>
      </c>
      <c r="AA189" s="8">
        <v>3.7167603969573975</v>
      </c>
      <c r="AB189" s="8">
        <v>5</v>
      </c>
      <c r="AC189" s="8" t="s">
        <v>661</v>
      </c>
      <c r="AD189" s="8" t="s">
        <v>568</v>
      </c>
      <c r="AE189" s="8">
        <v>2</v>
      </c>
      <c r="AF189" s="8">
        <v>2.2501425743103027</v>
      </c>
      <c r="AG189" s="8">
        <v>471313.62380230427</v>
      </c>
      <c r="AH189" s="8">
        <v>224360.00419432163</v>
      </c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</row>
    <row r="190" spans="1:133" x14ac:dyDescent="0.2">
      <c r="A190" s="6">
        <v>310</v>
      </c>
      <c r="B190" s="10" t="s">
        <v>662</v>
      </c>
      <c r="C190" s="6" t="s">
        <v>39</v>
      </c>
      <c r="D190" s="6" t="s">
        <v>35</v>
      </c>
      <c r="E190" s="6" t="s">
        <v>70</v>
      </c>
      <c r="F190" s="6" t="s">
        <v>44</v>
      </c>
      <c r="G190" s="6" t="s">
        <v>27</v>
      </c>
      <c r="H190" s="6" t="s">
        <v>27</v>
      </c>
      <c r="I190" s="13">
        <f t="shared" si="13"/>
        <v>6.25</v>
      </c>
      <c r="J190" s="13">
        <f t="shared" si="12"/>
        <v>0</v>
      </c>
      <c r="K190" s="6" t="s">
        <v>28</v>
      </c>
      <c r="L190" s="6" t="s">
        <v>39</v>
      </c>
      <c r="M190" s="6">
        <v>1</v>
      </c>
      <c r="N190" s="6">
        <v>0</v>
      </c>
      <c r="O190" s="10" t="s">
        <v>146</v>
      </c>
      <c r="P190" s="6" t="s">
        <v>39</v>
      </c>
      <c r="Q190" s="6" t="s">
        <v>70</v>
      </c>
      <c r="R190" s="6" t="s">
        <v>44</v>
      </c>
      <c r="S190" s="6" t="s">
        <v>36</v>
      </c>
      <c r="T190" s="6" t="s">
        <v>36</v>
      </c>
      <c r="U190" s="13">
        <f t="shared" si="14"/>
        <v>4</v>
      </c>
      <c r="V190" s="7"/>
      <c r="W190" s="7"/>
      <c r="X190" s="8" t="s">
        <v>663</v>
      </c>
      <c r="Y190" s="8">
        <v>0.33908739566802976</v>
      </c>
      <c r="Z190" s="8">
        <v>0.33908739566802976</v>
      </c>
      <c r="AA190" s="8">
        <v>2.0793154239654541</v>
      </c>
      <c r="AB190" s="8">
        <v>7</v>
      </c>
      <c r="AC190" s="8" t="s">
        <v>664</v>
      </c>
      <c r="AD190" s="8" t="s">
        <v>568</v>
      </c>
      <c r="AE190" s="8">
        <v>2</v>
      </c>
      <c r="AF190" s="8">
        <v>1.1504955291748047</v>
      </c>
      <c r="AG190" s="8">
        <v>471275.40555697022</v>
      </c>
      <c r="AH190" s="8">
        <v>223318.27444160884</v>
      </c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</row>
    <row r="191" spans="1:133" x14ac:dyDescent="0.2">
      <c r="A191" s="6">
        <v>311</v>
      </c>
      <c r="B191" s="10" t="s">
        <v>665</v>
      </c>
      <c r="C191" s="6" t="s">
        <v>39</v>
      </c>
      <c r="D191" s="6" t="s">
        <v>24</v>
      </c>
      <c r="E191" s="6" t="s">
        <v>70</v>
      </c>
      <c r="F191" s="6" t="s">
        <v>40</v>
      </c>
      <c r="G191" s="6" t="s">
        <v>27</v>
      </c>
      <c r="H191" s="6" t="s">
        <v>27</v>
      </c>
      <c r="I191" s="13">
        <f t="shared" si="13"/>
        <v>6.25</v>
      </c>
      <c r="J191" s="13">
        <f t="shared" si="12"/>
        <v>0</v>
      </c>
      <c r="K191" s="6" t="s">
        <v>28</v>
      </c>
      <c r="L191" s="6" t="s">
        <v>39</v>
      </c>
      <c r="M191" s="6">
        <v>1</v>
      </c>
      <c r="N191" s="6">
        <v>0</v>
      </c>
      <c r="O191" s="6"/>
      <c r="P191" s="6"/>
      <c r="Q191" s="6"/>
      <c r="R191" s="6"/>
      <c r="S191" s="6"/>
      <c r="T191" s="6"/>
      <c r="U191" s="13">
        <f t="shared" si="14"/>
        <v>0</v>
      </c>
      <c r="V191" s="7"/>
      <c r="W191" s="7"/>
      <c r="X191" s="8" t="s">
        <v>666</v>
      </c>
      <c r="Y191" s="8">
        <v>0.32207911729812611</v>
      </c>
      <c r="Z191" s="8">
        <v>0.32207911729812611</v>
      </c>
      <c r="AA191" s="8">
        <v>1.9887522459030151</v>
      </c>
      <c r="AB191" s="8">
        <v>8</v>
      </c>
      <c r="AC191" s="8" t="s">
        <v>396</v>
      </c>
      <c r="AD191" s="8" t="s">
        <v>568</v>
      </c>
      <c r="AE191" s="8">
        <v>2</v>
      </c>
      <c r="AF191" s="8">
        <v>1.0677709579467773</v>
      </c>
      <c r="AG191" s="8">
        <v>471278.78690787783</v>
      </c>
      <c r="AH191" s="8">
        <v>222282.97794300219</v>
      </c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</row>
    <row r="192" spans="1:133" x14ac:dyDescent="0.2">
      <c r="A192" s="6">
        <v>269</v>
      </c>
      <c r="B192" s="10" t="s">
        <v>276</v>
      </c>
      <c r="C192" s="6" t="s">
        <v>39</v>
      </c>
      <c r="D192" s="6" t="s">
        <v>24</v>
      </c>
      <c r="E192" s="6" t="s">
        <v>70</v>
      </c>
      <c r="F192" s="6" t="s">
        <v>26</v>
      </c>
      <c r="G192" s="6" t="s">
        <v>36</v>
      </c>
      <c r="H192" s="6" t="s">
        <v>277</v>
      </c>
      <c r="I192" s="13">
        <f t="shared" ref="I192:I205" si="15">G192*H192/144</f>
        <v>8</v>
      </c>
      <c r="J192" s="13">
        <f t="shared" si="12"/>
        <v>0</v>
      </c>
      <c r="K192" s="6" t="s">
        <v>28</v>
      </c>
      <c r="L192" s="6" t="s">
        <v>78</v>
      </c>
      <c r="M192" s="6">
        <v>2</v>
      </c>
      <c r="N192" s="6">
        <v>1</v>
      </c>
      <c r="O192" s="6"/>
      <c r="P192" s="6"/>
      <c r="Q192" s="6"/>
      <c r="R192" s="6"/>
      <c r="S192" s="6"/>
      <c r="T192" s="6"/>
      <c r="U192" s="13">
        <f t="shared" ref="U192:U205" si="16">S192*T192/144</f>
        <v>0</v>
      </c>
      <c r="V192" s="7"/>
      <c r="W192" s="7"/>
      <c r="X192" s="8" t="s">
        <v>601</v>
      </c>
      <c r="Y192" s="8">
        <v>1.1822547447231828</v>
      </c>
      <c r="Z192" s="8">
        <v>1.1822547447231828</v>
      </c>
      <c r="AA192" s="8">
        <v>5.3508491516113281</v>
      </c>
      <c r="AB192" s="8">
        <v>4</v>
      </c>
      <c r="AC192" s="8" t="s">
        <v>308</v>
      </c>
      <c r="AD192" s="8" t="s">
        <v>568</v>
      </c>
      <c r="AE192" s="8">
        <v>2</v>
      </c>
      <c r="AF192" s="8">
        <v>3.2134108543395996</v>
      </c>
      <c r="AG192" s="8">
        <v>483060.73085220903</v>
      </c>
      <c r="AH192" s="8">
        <v>227289.38396886</v>
      </c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</row>
    <row r="193" spans="1:133" x14ac:dyDescent="0.2">
      <c r="A193" s="6">
        <v>423</v>
      </c>
      <c r="B193" s="10" t="s">
        <v>276</v>
      </c>
      <c r="C193" s="6" t="s">
        <v>39</v>
      </c>
      <c r="D193" s="6" t="s">
        <v>24</v>
      </c>
      <c r="E193" s="6" t="s">
        <v>70</v>
      </c>
      <c r="F193" s="6" t="s">
        <v>58</v>
      </c>
      <c r="G193" s="6" t="s">
        <v>36</v>
      </c>
      <c r="H193" s="6" t="s">
        <v>277</v>
      </c>
      <c r="I193" s="13">
        <f t="shared" si="15"/>
        <v>8</v>
      </c>
      <c r="J193" s="13">
        <f t="shared" si="12"/>
        <v>0</v>
      </c>
      <c r="K193" s="6" t="s">
        <v>28</v>
      </c>
      <c r="L193" s="6" t="s">
        <v>39</v>
      </c>
      <c r="M193" s="6">
        <v>2</v>
      </c>
      <c r="N193" s="6">
        <v>0</v>
      </c>
      <c r="O193" s="6"/>
      <c r="P193" s="6"/>
      <c r="Q193" s="6"/>
      <c r="R193" s="6"/>
      <c r="S193" s="6"/>
      <c r="T193" s="6"/>
      <c r="U193" s="13">
        <f t="shared" si="16"/>
        <v>0</v>
      </c>
      <c r="V193" s="7"/>
      <c r="W193" s="7"/>
      <c r="X193" s="8" t="s">
        <v>865</v>
      </c>
      <c r="Y193" s="8">
        <v>0.75603127479553223</v>
      </c>
      <c r="Z193" s="8">
        <v>0.75603127479553223</v>
      </c>
      <c r="AA193" s="8">
        <v>5.8757948875427246</v>
      </c>
      <c r="AB193" s="8">
        <v>4</v>
      </c>
      <c r="AC193" s="8" t="s">
        <v>866</v>
      </c>
      <c r="AD193" s="8" t="s">
        <v>799</v>
      </c>
      <c r="AE193" s="8">
        <v>2</v>
      </c>
      <c r="AF193" s="8">
        <v>2.1532936096191406</v>
      </c>
      <c r="AG193" s="8">
        <v>476520.14111881284</v>
      </c>
      <c r="AH193" s="8">
        <v>207192.76005996458</v>
      </c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</row>
    <row r="194" spans="1:133" x14ac:dyDescent="0.2">
      <c r="A194" s="6">
        <v>398</v>
      </c>
      <c r="B194" s="10" t="s">
        <v>822</v>
      </c>
      <c r="C194" s="6" t="s">
        <v>39</v>
      </c>
      <c r="D194" s="6" t="s">
        <v>24</v>
      </c>
      <c r="E194" s="6" t="s">
        <v>70</v>
      </c>
      <c r="F194" s="6" t="s">
        <v>26</v>
      </c>
      <c r="G194" s="6" t="s">
        <v>36</v>
      </c>
      <c r="H194" s="6" t="s">
        <v>277</v>
      </c>
      <c r="I194" s="13">
        <f t="shared" si="15"/>
        <v>8</v>
      </c>
      <c r="J194" s="13">
        <f t="shared" si="12"/>
        <v>0</v>
      </c>
      <c r="K194" s="6" t="s">
        <v>28</v>
      </c>
      <c r="L194" s="6" t="s">
        <v>78</v>
      </c>
      <c r="M194" s="6">
        <v>1</v>
      </c>
      <c r="N194" s="6">
        <v>1</v>
      </c>
      <c r="O194" s="6"/>
      <c r="P194" s="6"/>
      <c r="Q194" s="6"/>
      <c r="R194" s="6"/>
      <c r="S194" s="6"/>
      <c r="T194" s="6"/>
      <c r="U194" s="13">
        <f t="shared" si="16"/>
        <v>0</v>
      </c>
      <c r="V194" s="7"/>
      <c r="W194" s="7"/>
      <c r="X194" s="8" t="s">
        <v>826</v>
      </c>
      <c r="Y194" s="8">
        <v>1.4147159099578857</v>
      </c>
      <c r="Z194" s="8">
        <v>1.4147159099578857</v>
      </c>
      <c r="AA194" s="8">
        <v>3.2138862609863281</v>
      </c>
      <c r="AB194" s="8">
        <v>6</v>
      </c>
      <c r="AC194" s="8" t="s">
        <v>827</v>
      </c>
      <c r="AD194" s="8" t="s">
        <v>799</v>
      </c>
      <c r="AE194" s="8">
        <v>2</v>
      </c>
      <c r="AF194" s="8">
        <v>2.6144917011260986</v>
      </c>
      <c r="AG194" s="8">
        <v>480225.09136172716</v>
      </c>
      <c r="AH194" s="8">
        <v>210481.94939573581</v>
      </c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</row>
    <row r="195" spans="1:133" x14ac:dyDescent="0.2">
      <c r="A195" s="6">
        <v>437</v>
      </c>
      <c r="B195" s="10" t="s">
        <v>822</v>
      </c>
      <c r="C195" s="6" t="s">
        <v>39</v>
      </c>
      <c r="D195" s="6" t="s">
        <v>24</v>
      </c>
      <c r="E195" s="6" t="s">
        <v>70</v>
      </c>
      <c r="F195" s="6" t="s">
        <v>40</v>
      </c>
      <c r="G195" s="6" t="s">
        <v>36</v>
      </c>
      <c r="H195" s="6" t="s">
        <v>277</v>
      </c>
      <c r="I195" s="13">
        <f t="shared" si="15"/>
        <v>8</v>
      </c>
      <c r="J195" s="13">
        <f t="shared" ref="J195:J258" si="17">IF(B195="D3-X1",1,0)</f>
        <v>0</v>
      </c>
      <c r="K195" s="6" t="s">
        <v>28</v>
      </c>
      <c r="L195" s="6" t="s">
        <v>39</v>
      </c>
      <c r="M195" s="6">
        <v>2</v>
      </c>
      <c r="N195" s="6">
        <v>0</v>
      </c>
      <c r="O195" s="6"/>
      <c r="P195" s="6"/>
      <c r="Q195" s="6"/>
      <c r="R195" s="6"/>
      <c r="S195" s="6"/>
      <c r="T195" s="6"/>
      <c r="U195" s="13">
        <f t="shared" si="16"/>
        <v>0</v>
      </c>
      <c r="V195" s="7"/>
      <c r="W195" s="7"/>
      <c r="X195" s="8" t="s">
        <v>886</v>
      </c>
      <c r="Y195" s="8">
        <v>0.47144359111785922</v>
      </c>
      <c r="Z195" s="8">
        <v>0.47144359111785922</v>
      </c>
      <c r="AA195" s="8">
        <v>8.4851922988891602</v>
      </c>
      <c r="AB195" s="8">
        <v>5</v>
      </c>
      <c r="AC195" s="8" t="s">
        <v>887</v>
      </c>
      <c r="AD195" s="8" t="s">
        <v>799</v>
      </c>
      <c r="AE195" s="8">
        <v>2</v>
      </c>
      <c r="AF195" s="8">
        <v>1.441956639289856</v>
      </c>
      <c r="AG195" s="8">
        <v>475206.47488977062</v>
      </c>
      <c r="AH195" s="8">
        <v>205831.83216009015</v>
      </c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</row>
    <row r="196" spans="1:133" x14ac:dyDescent="0.2">
      <c r="A196" s="6">
        <v>198</v>
      </c>
      <c r="B196" s="10" t="s">
        <v>466</v>
      </c>
      <c r="C196" s="6" t="s">
        <v>39</v>
      </c>
      <c r="D196" s="6" t="s">
        <v>24</v>
      </c>
      <c r="E196" s="6" t="s">
        <v>70</v>
      </c>
      <c r="F196" s="6" t="s">
        <v>26</v>
      </c>
      <c r="G196" s="6" t="s">
        <v>27</v>
      </c>
      <c r="H196" s="6" t="s">
        <v>27</v>
      </c>
      <c r="I196" s="13">
        <f t="shared" si="15"/>
        <v>6.25</v>
      </c>
      <c r="J196" s="13">
        <f t="shared" si="17"/>
        <v>0</v>
      </c>
      <c r="K196" s="6" t="s">
        <v>28</v>
      </c>
      <c r="L196" s="6" t="s">
        <v>34</v>
      </c>
      <c r="M196" s="6">
        <v>2</v>
      </c>
      <c r="N196" s="6">
        <v>0</v>
      </c>
      <c r="O196" s="6"/>
      <c r="P196" s="6"/>
      <c r="Q196" s="6"/>
      <c r="R196" s="6"/>
      <c r="S196" s="6"/>
      <c r="T196" s="6"/>
      <c r="U196" s="13">
        <f t="shared" si="16"/>
        <v>0</v>
      </c>
      <c r="V196" s="7"/>
      <c r="W196" s="7"/>
      <c r="X196" s="8" t="s">
        <v>467</v>
      </c>
      <c r="Y196" s="8">
        <v>0.31184944152832039</v>
      </c>
      <c r="Z196" s="8">
        <v>0.31184944152832039</v>
      </c>
      <c r="AA196" s="8">
        <v>2.4532406330108643</v>
      </c>
      <c r="AB196" s="8">
        <v>7</v>
      </c>
      <c r="AC196" s="8" t="s">
        <v>468</v>
      </c>
      <c r="AD196" s="8" t="s">
        <v>254</v>
      </c>
      <c r="AE196" s="8">
        <v>1</v>
      </c>
      <c r="AF196" s="8">
        <v>1.2463973760604858</v>
      </c>
      <c r="AG196" s="8">
        <v>491777.63414733578</v>
      </c>
      <c r="AH196" s="8">
        <v>219100.59086061487</v>
      </c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</row>
    <row r="197" spans="1:133" x14ac:dyDescent="0.2">
      <c r="A197" s="6">
        <v>202</v>
      </c>
      <c r="B197" s="10" t="s">
        <v>466</v>
      </c>
      <c r="C197" s="6" t="s">
        <v>39</v>
      </c>
      <c r="D197" s="6" t="s">
        <v>24</v>
      </c>
      <c r="E197" s="6" t="s">
        <v>70</v>
      </c>
      <c r="F197" s="6" t="s">
        <v>40</v>
      </c>
      <c r="G197" s="6" t="s">
        <v>27</v>
      </c>
      <c r="H197" s="6" t="s">
        <v>27</v>
      </c>
      <c r="I197" s="13">
        <f t="shared" si="15"/>
        <v>6.25</v>
      </c>
      <c r="J197" s="13">
        <f t="shared" si="17"/>
        <v>0</v>
      </c>
      <c r="K197" s="6" t="s">
        <v>28</v>
      </c>
      <c r="L197" s="6" t="s">
        <v>34</v>
      </c>
      <c r="M197" s="6">
        <v>2</v>
      </c>
      <c r="N197" s="6">
        <v>0</v>
      </c>
      <c r="O197" s="6"/>
      <c r="P197" s="6"/>
      <c r="Q197" s="6"/>
      <c r="R197" s="6"/>
      <c r="S197" s="6"/>
      <c r="T197" s="6"/>
      <c r="U197" s="13">
        <f t="shared" si="16"/>
        <v>0</v>
      </c>
      <c r="V197" s="7"/>
      <c r="W197" s="7"/>
      <c r="X197" s="8" t="s">
        <v>476</v>
      </c>
      <c r="Y197" s="8">
        <v>0.1466182911396027</v>
      </c>
      <c r="Z197" s="8">
        <v>0.1466182911396027</v>
      </c>
      <c r="AA197" s="8">
        <v>2.6328492164611816</v>
      </c>
      <c r="AB197" s="8">
        <v>8</v>
      </c>
      <c r="AC197" s="8" t="s">
        <v>477</v>
      </c>
      <c r="AD197" s="8" t="s">
        <v>254</v>
      </c>
      <c r="AE197" s="8">
        <v>2</v>
      </c>
      <c r="AF197" s="8">
        <v>1.1134587526321411</v>
      </c>
      <c r="AG197" s="8">
        <v>491016.91648374143</v>
      </c>
      <c r="AH197" s="8">
        <v>218585.76073124821</v>
      </c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</row>
    <row r="198" spans="1:133" s="1" customFormat="1" x14ac:dyDescent="0.2">
      <c r="A198" s="6">
        <v>308</v>
      </c>
      <c r="B198" s="10" t="s">
        <v>466</v>
      </c>
      <c r="C198" s="6" t="s">
        <v>39</v>
      </c>
      <c r="D198" s="6" t="s">
        <v>24</v>
      </c>
      <c r="E198" s="6" t="s">
        <v>70</v>
      </c>
      <c r="F198" s="6" t="s">
        <v>40</v>
      </c>
      <c r="G198" s="6" t="s">
        <v>27</v>
      </c>
      <c r="H198" s="6" t="s">
        <v>27</v>
      </c>
      <c r="I198" s="13">
        <f t="shared" si="15"/>
        <v>6.25</v>
      </c>
      <c r="J198" s="13">
        <f t="shared" si="17"/>
        <v>0</v>
      </c>
      <c r="K198" s="6" t="s">
        <v>28</v>
      </c>
      <c r="L198" s="6" t="s">
        <v>39</v>
      </c>
      <c r="M198" s="6">
        <v>1</v>
      </c>
      <c r="N198" s="6">
        <v>0</v>
      </c>
      <c r="O198" s="6"/>
      <c r="P198" s="6"/>
      <c r="Q198" s="6"/>
      <c r="R198" s="6"/>
      <c r="S198" s="6"/>
      <c r="T198" s="6"/>
      <c r="U198" s="13">
        <f t="shared" si="16"/>
        <v>0</v>
      </c>
      <c r="V198" s="7"/>
      <c r="W198" s="7"/>
      <c r="X198" s="8" t="s">
        <v>658</v>
      </c>
      <c r="Y198" s="8">
        <v>0.49143347024917589</v>
      </c>
      <c r="Z198" s="8">
        <v>0.49143347024917589</v>
      </c>
      <c r="AA198" s="8">
        <v>3.6919722557067871</v>
      </c>
      <c r="AB198" s="8">
        <v>5</v>
      </c>
      <c r="AC198" s="8" t="s">
        <v>659</v>
      </c>
      <c r="AD198" s="8" t="s">
        <v>568</v>
      </c>
      <c r="AE198" s="8">
        <v>2</v>
      </c>
      <c r="AF198" s="8">
        <v>2.2522006034851074</v>
      </c>
      <c r="AG198" s="8">
        <v>471156.55457258929</v>
      </c>
      <c r="AH198" s="8">
        <v>224787.16512770028</v>
      </c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</row>
    <row r="199" spans="1:133" s="1" customFormat="1" x14ac:dyDescent="0.2">
      <c r="A199" s="6">
        <v>428</v>
      </c>
      <c r="B199" s="10" t="s">
        <v>872</v>
      </c>
      <c r="C199" s="6" t="s">
        <v>39</v>
      </c>
      <c r="D199" s="6" t="s">
        <v>24</v>
      </c>
      <c r="E199" s="6" t="s">
        <v>70</v>
      </c>
      <c r="F199" s="6" t="s">
        <v>40</v>
      </c>
      <c r="G199" s="6" t="s">
        <v>61</v>
      </c>
      <c r="H199" s="6" t="s">
        <v>37</v>
      </c>
      <c r="I199" s="13">
        <f t="shared" si="15"/>
        <v>0.5</v>
      </c>
      <c r="J199" s="13">
        <f t="shared" si="17"/>
        <v>0</v>
      </c>
      <c r="K199" s="6" t="s">
        <v>28</v>
      </c>
      <c r="L199" s="6" t="s">
        <v>51</v>
      </c>
      <c r="M199" s="6">
        <v>1</v>
      </c>
      <c r="N199" s="6">
        <v>1</v>
      </c>
      <c r="O199" s="6"/>
      <c r="P199" s="6"/>
      <c r="Q199" s="6"/>
      <c r="R199" s="6"/>
      <c r="S199" s="6"/>
      <c r="T199" s="6"/>
      <c r="U199" s="13">
        <f t="shared" si="16"/>
        <v>0</v>
      </c>
      <c r="V199" s="7"/>
      <c r="W199" s="7"/>
      <c r="X199" s="8" t="s">
        <v>873</v>
      </c>
      <c r="Y199" s="8">
        <v>0.38248314609136758</v>
      </c>
      <c r="Z199" s="8">
        <v>0.38248314609136758</v>
      </c>
      <c r="AA199" s="8">
        <v>4.4368152618408203</v>
      </c>
      <c r="AB199" s="8">
        <v>5</v>
      </c>
      <c r="AC199" s="8" t="s">
        <v>874</v>
      </c>
      <c r="AD199" s="8" t="s">
        <v>799</v>
      </c>
      <c r="AE199" s="8">
        <v>2</v>
      </c>
      <c r="AF199" s="8">
        <v>1.4711141586303711</v>
      </c>
      <c r="AG199" s="8">
        <v>477809.58303408709</v>
      </c>
      <c r="AH199" s="8">
        <v>206032.69021167309</v>
      </c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</row>
    <row r="200" spans="1:133" x14ac:dyDescent="0.2">
      <c r="A200" s="6">
        <v>429</v>
      </c>
      <c r="B200" s="10" t="s">
        <v>872</v>
      </c>
      <c r="C200" s="6" t="s">
        <v>39</v>
      </c>
      <c r="D200" s="6" t="s">
        <v>24</v>
      </c>
      <c r="E200" s="6" t="s">
        <v>70</v>
      </c>
      <c r="F200" s="6" t="s">
        <v>44</v>
      </c>
      <c r="G200" s="6" t="s">
        <v>61</v>
      </c>
      <c r="H200" s="6" t="s">
        <v>37</v>
      </c>
      <c r="I200" s="13">
        <f t="shared" si="15"/>
        <v>0.5</v>
      </c>
      <c r="J200" s="13">
        <f t="shared" si="17"/>
        <v>0</v>
      </c>
      <c r="K200" s="6" t="s">
        <v>28</v>
      </c>
      <c r="L200" s="6" t="s">
        <v>51</v>
      </c>
      <c r="M200" s="6">
        <v>1</v>
      </c>
      <c r="N200" s="6">
        <v>1</v>
      </c>
      <c r="O200" s="6"/>
      <c r="P200" s="6"/>
      <c r="Q200" s="6"/>
      <c r="R200" s="6"/>
      <c r="S200" s="6"/>
      <c r="T200" s="6"/>
      <c r="U200" s="13">
        <f t="shared" si="16"/>
        <v>0</v>
      </c>
      <c r="V200" s="7"/>
      <c r="W200" s="7"/>
      <c r="X200" s="8" t="s">
        <v>875</v>
      </c>
      <c r="Y200" s="8">
        <v>0.36340254545211792</v>
      </c>
      <c r="Z200" s="8">
        <v>0.36340254545211792</v>
      </c>
      <c r="AA200" s="8">
        <v>4.5345401763916016</v>
      </c>
      <c r="AB200" s="8">
        <v>5</v>
      </c>
      <c r="AC200" s="8" t="s">
        <v>156</v>
      </c>
      <c r="AD200" s="8" t="s">
        <v>799</v>
      </c>
      <c r="AE200" s="8">
        <v>2</v>
      </c>
      <c r="AF200" s="8">
        <v>1.4657418727874756</v>
      </c>
      <c r="AG200" s="8">
        <v>477808.62745800306</v>
      </c>
      <c r="AH200" s="8">
        <v>206096.26969342155</v>
      </c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</row>
    <row r="201" spans="1:133" x14ac:dyDescent="0.2">
      <c r="A201" s="6">
        <v>431</v>
      </c>
      <c r="B201" s="10" t="s">
        <v>872</v>
      </c>
      <c r="C201" s="6" t="s">
        <v>39</v>
      </c>
      <c r="D201" s="6" t="s">
        <v>24</v>
      </c>
      <c r="E201" s="6" t="s">
        <v>70</v>
      </c>
      <c r="F201" s="6" t="s">
        <v>44</v>
      </c>
      <c r="G201" s="6" t="s">
        <v>61</v>
      </c>
      <c r="H201" s="6" t="s">
        <v>37</v>
      </c>
      <c r="I201" s="13">
        <f t="shared" si="15"/>
        <v>0.5</v>
      </c>
      <c r="J201" s="13">
        <f t="shared" si="17"/>
        <v>0</v>
      </c>
      <c r="K201" s="6" t="s">
        <v>28</v>
      </c>
      <c r="L201" s="6" t="s">
        <v>34</v>
      </c>
      <c r="M201" s="6">
        <v>1</v>
      </c>
      <c r="N201" s="6">
        <v>0</v>
      </c>
      <c r="O201" s="6"/>
      <c r="P201" s="6"/>
      <c r="Q201" s="6"/>
      <c r="R201" s="6"/>
      <c r="S201" s="6"/>
      <c r="T201" s="6"/>
      <c r="U201" s="13">
        <f t="shared" si="16"/>
        <v>0</v>
      </c>
      <c r="V201" s="7"/>
      <c r="W201" s="7"/>
      <c r="X201" s="8" t="s">
        <v>877</v>
      </c>
      <c r="Y201" s="8">
        <v>0.56712310314178449</v>
      </c>
      <c r="Z201" s="8">
        <v>0.56712310314178449</v>
      </c>
      <c r="AA201" s="8">
        <v>4.9711461067199707</v>
      </c>
      <c r="AB201" s="8">
        <v>5</v>
      </c>
      <c r="AC201" s="8" t="s">
        <v>878</v>
      </c>
      <c r="AD201" s="8" t="s">
        <v>799</v>
      </c>
      <c r="AE201" s="8">
        <v>2</v>
      </c>
      <c r="AF201" s="8">
        <v>1.4485006332397461</v>
      </c>
      <c r="AG201" s="8">
        <v>477800.01089934719</v>
      </c>
      <c r="AH201" s="8">
        <v>206524.97277051848</v>
      </c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</row>
    <row r="202" spans="1:133" s="1" customFormat="1" x14ac:dyDescent="0.2">
      <c r="A202" s="6">
        <v>432</v>
      </c>
      <c r="B202" s="10" t="s">
        <v>872</v>
      </c>
      <c r="C202" s="6" t="s">
        <v>39</v>
      </c>
      <c r="D202" s="6" t="s">
        <v>24</v>
      </c>
      <c r="E202" s="6" t="s">
        <v>70</v>
      </c>
      <c r="F202" s="6" t="s">
        <v>44</v>
      </c>
      <c r="G202" s="6" t="s">
        <v>61</v>
      </c>
      <c r="H202" s="6" t="s">
        <v>37</v>
      </c>
      <c r="I202" s="13">
        <f t="shared" si="15"/>
        <v>0.5</v>
      </c>
      <c r="J202" s="13">
        <f t="shared" si="17"/>
        <v>0</v>
      </c>
      <c r="K202" s="6" t="s">
        <v>28</v>
      </c>
      <c r="L202" s="6" t="s">
        <v>51</v>
      </c>
      <c r="M202" s="6">
        <v>1</v>
      </c>
      <c r="N202" s="6">
        <v>1</v>
      </c>
      <c r="O202" s="6"/>
      <c r="P202" s="6"/>
      <c r="Q202" s="6"/>
      <c r="R202" s="6"/>
      <c r="S202" s="6"/>
      <c r="T202" s="6"/>
      <c r="U202" s="13">
        <f t="shared" si="16"/>
        <v>0</v>
      </c>
      <c r="V202" s="7"/>
      <c r="W202" s="7"/>
      <c r="X202" s="8" t="s">
        <v>879</v>
      </c>
      <c r="Y202" s="8">
        <v>1.5504491392431106</v>
      </c>
      <c r="Z202" s="8">
        <v>1.5504491392431106</v>
      </c>
      <c r="AA202" s="8">
        <v>18.345823287963867</v>
      </c>
      <c r="AB202" s="8">
        <v>4</v>
      </c>
      <c r="AC202" s="8" t="s">
        <v>878</v>
      </c>
      <c r="AD202" s="8" t="s">
        <v>799</v>
      </c>
      <c r="AE202" s="8">
        <v>0</v>
      </c>
      <c r="AF202" s="8">
        <v>13.909045219421387</v>
      </c>
      <c r="AG202" s="8">
        <v>477795.04578292975</v>
      </c>
      <c r="AH202" s="8">
        <v>206632.45219293199</v>
      </c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</row>
    <row r="203" spans="1:133" s="1" customFormat="1" x14ac:dyDescent="0.2">
      <c r="A203" s="6">
        <v>433</v>
      </c>
      <c r="B203" s="10" t="s">
        <v>872</v>
      </c>
      <c r="C203" s="6" t="s">
        <v>39</v>
      </c>
      <c r="D203" s="6" t="s">
        <v>24</v>
      </c>
      <c r="E203" s="6" t="s">
        <v>70</v>
      </c>
      <c r="F203" s="6" t="s">
        <v>40</v>
      </c>
      <c r="G203" s="6" t="s">
        <v>61</v>
      </c>
      <c r="H203" s="6" t="s">
        <v>37</v>
      </c>
      <c r="I203" s="13">
        <f t="shared" si="15"/>
        <v>0.5</v>
      </c>
      <c r="J203" s="13">
        <f t="shared" si="17"/>
        <v>0</v>
      </c>
      <c r="K203" s="6" t="s">
        <v>28</v>
      </c>
      <c r="L203" s="6" t="s">
        <v>51</v>
      </c>
      <c r="M203" s="6">
        <v>1</v>
      </c>
      <c r="N203" s="6">
        <v>1</v>
      </c>
      <c r="O203" s="6"/>
      <c r="P203" s="6"/>
      <c r="Q203" s="6"/>
      <c r="R203" s="6"/>
      <c r="S203" s="6"/>
      <c r="T203" s="6"/>
      <c r="U203" s="13">
        <f t="shared" si="16"/>
        <v>0</v>
      </c>
      <c r="V203" s="7"/>
      <c r="W203" s="7"/>
      <c r="X203" s="8" t="s">
        <v>880</v>
      </c>
      <c r="Y203" s="8">
        <v>0.52994139671325702</v>
      </c>
      <c r="Z203" s="8">
        <v>0.52994139671325702</v>
      </c>
      <c r="AA203" s="8">
        <v>5.3150010108947754</v>
      </c>
      <c r="AB203" s="8">
        <v>5</v>
      </c>
      <c r="AC203" s="8" t="s">
        <v>881</v>
      </c>
      <c r="AD203" s="8" t="s">
        <v>799</v>
      </c>
      <c r="AE203" s="8">
        <v>2</v>
      </c>
      <c r="AF203" s="8">
        <v>1.4401936531066895</v>
      </c>
      <c r="AG203" s="8">
        <v>477791.8892189425</v>
      </c>
      <c r="AH203" s="8">
        <v>206892.06931098487</v>
      </c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</row>
    <row r="204" spans="1:133" x14ac:dyDescent="0.2">
      <c r="A204" s="6">
        <v>434</v>
      </c>
      <c r="B204" s="10" t="s">
        <v>872</v>
      </c>
      <c r="C204" s="6" t="s">
        <v>39</v>
      </c>
      <c r="D204" s="6" t="s">
        <v>24</v>
      </c>
      <c r="E204" s="6" t="s">
        <v>70</v>
      </c>
      <c r="F204" s="6" t="s">
        <v>40</v>
      </c>
      <c r="G204" s="6" t="s">
        <v>61</v>
      </c>
      <c r="H204" s="6" t="s">
        <v>37</v>
      </c>
      <c r="I204" s="13">
        <f t="shared" si="15"/>
        <v>0.5</v>
      </c>
      <c r="J204" s="13">
        <f t="shared" si="17"/>
        <v>0</v>
      </c>
      <c r="K204" s="6" t="s">
        <v>28</v>
      </c>
      <c r="L204" s="6" t="s">
        <v>51</v>
      </c>
      <c r="M204" s="6">
        <v>1</v>
      </c>
      <c r="N204" s="6">
        <v>1</v>
      </c>
      <c r="O204" s="6"/>
      <c r="P204" s="6"/>
      <c r="Q204" s="6"/>
      <c r="R204" s="6"/>
      <c r="S204" s="6"/>
      <c r="T204" s="6"/>
      <c r="U204" s="13">
        <f t="shared" si="16"/>
        <v>0</v>
      </c>
      <c r="V204" s="7"/>
      <c r="W204" s="7"/>
      <c r="X204" s="8" t="s">
        <v>882</v>
      </c>
      <c r="Y204" s="8">
        <v>0.87155991799991539</v>
      </c>
      <c r="Z204" s="8">
        <v>0.87155991799991539</v>
      </c>
      <c r="AA204" s="8">
        <v>9.2136068344116211</v>
      </c>
      <c r="AB204" s="8">
        <v>4</v>
      </c>
      <c r="AC204" s="8" t="s">
        <v>160</v>
      </c>
      <c r="AD204" s="8" t="s">
        <v>799</v>
      </c>
      <c r="AE204" s="8">
        <v>2</v>
      </c>
      <c r="AF204" s="8">
        <v>2.097381591796875</v>
      </c>
      <c r="AG204" s="8">
        <v>477809.07093605568</v>
      </c>
      <c r="AH204" s="8">
        <v>207092.65010488388</v>
      </c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</row>
    <row r="205" spans="1:133" x14ac:dyDescent="0.2">
      <c r="A205" s="6">
        <v>17</v>
      </c>
      <c r="B205" s="10" t="s">
        <v>43</v>
      </c>
      <c r="C205" s="6" t="s">
        <v>39</v>
      </c>
      <c r="D205" s="6" t="s">
        <v>24</v>
      </c>
      <c r="E205" s="6" t="s">
        <v>894</v>
      </c>
      <c r="F205" s="6" t="s">
        <v>40</v>
      </c>
      <c r="G205" s="6" t="s">
        <v>27</v>
      </c>
      <c r="H205" s="6" t="s">
        <v>27</v>
      </c>
      <c r="I205" s="13">
        <f t="shared" si="15"/>
        <v>6.25</v>
      </c>
      <c r="J205" s="13">
        <f t="shared" si="17"/>
        <v>0</v>
      </c>
      <c r="K205" s="6" t="s">
        <v>28</v>
      </c>
      <c r="L205" s="6" t="s">
        <v>29</v>
      </c>
      <c r="M205" s="6">
        <v>1</v>
      </c>
      <c r="N205" s="6">
        <v>1</v>
      </c>
      <c r="O205" s="6"/>
      <c r="P205" s="6"/>
      <c r="Q205" s="6"/>
      <c r="R205" s="6"/>
      <c r="S205" s="6"/>
      <c r="T205" s="6"/>
      <c r="U205" s="13">
        <f t="shared" si="16"/>
        <v>0</v>
      </c>
      <c r="V205" s="7"/>
      <c r="W205" s="7"/>
      <c r="X205" s="8" t="s">
        <v>85</v>
      </c>
      <c r="Y205" s="8">
        <v>0.35528954029083276</v>
      </c>
      <c r="Z205" s="8">
        <v>0.35528954029083276</v>
      </c>
      <c r="AA205" s="8">
        <v>2.5261650085449219</v>
      </c>
      <c r="AB205" s="8">
        <v>8</v>
      </c>
      <c r="AC205" s="8" t="s">
        <v>86</v>
      </c>
      <c r="AD205" s="8" t="s">
        <v>32</v>
      </c>
      <c r="AE205" s="8">
        <v>2</v>
      </c>
      <c r="AF205" s="8">
        <v>1.1563149690628052</v>
      </c>
      <c r="AG205" s="8">
        <v>470548.07483486127</v>
      </c>
      <c r="AH205" s="8">
        <v>227101.96155117842</v>
      </c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</row>
    <row r="206" spans="1:133" s="1" customFormat="1" x14ac:dyDescent="0.2">
      <c r="A206" s="6">
        <v>18</v>
      </c>
      <c r="B206" s="12" t="s">
        <v>33</v>
      </c>
      <c r="C206" s="6" t="s">
        <v>39</v>
      </c>
      <c r="D206" s="6" t="s">
        <v>35</v>
      </c>
      <c r="E206" s="6" t="s">
        <v>25</v>
      </c>
      <c r="F206" s="6" t="s">
        <v>58</v>
      </c>
      <c r="G206" s="6" t="s">
        <v>36</v>
      </c>
      <c r="H206" s="6" t="s">
        <v>37</v>
      </c>
      <c r="I206" s="13"/>
      <c r="J206" s="13">
        <f t="shared" si="17"/>
        <v>1</v>
      </c>
      <c r="K206" s="6" t="s">
        <v>38</v>
      </c>
      <c r="L206" s="6" t="s">
        <v>39</v>
      </c>
      <c r="M206" s="6">
        <v>1</v>
      </c>
      <c r="N206" s="6">
        <v>0</v>
      </c>
      <c r="O206" s="12" t="s">
        <v>33</v>
      </c>
      <c r="P206" s="6" t="s">
        <v>39</v>
      </c>
      <c r="Q206" s="6" t="s">
        <v>25</v>
      </c>
      <c r="R206" s="6" t="s">
        <v>40</v>
      </c>
      <c r="S206" s="6" t="s">
        <v>36</v>
      </c>
      <c r="T206" s="6" t="s">
        <v>37</v>
      </c>
      <c r="U206" s="13"/>
      <c r="V206" s="7"/>
      <c r="W206" s="7"/>
      <c r="X206" s="8" t="s">
        <v>87</v>
      </c>
      <c r="Y206" s="8">
        <v>0.28095743179321275</v>
      </c>
      <c r="Z206" s="8">
        <v>0.28095743179321275</v>
      </c>
      <c r="AA206" s="8">
        <v>2.8379759788513184</v>
      </c>
      <c r="AB206" s="8">
        <v>7</v>
      </c>
      <c r="AC206" s="8" t="s">
        <v>88</v>
      </c>
      <c r="AD206" s="8" t="s">
        <v>32</v>
      </c>
      <c r="AE206" s="8">
        <v>2</v>
      </c>
      <c r="AF206" s="8">
        <v>1.3333157300949097</v>
      </c>
      <c r="AG206" s="8">
        <v>470506.79209471814</v>
      </c>
      <c r="AH206" s="8">
        <v>227104.93501724387</v>
      </c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</row>
    <row r="207" spans="1:133" x14ac:dyDescent="0.2">
      <c r="A207" s="6">
        <v>19</v>
      </c>
      <c r="B207" s="12" t="s">
        <v>33</v>
      </c>
      <c r="C207" s="6" t="s">
        <v>39</v>
      </c>
      <c r="D207" s="6" t="s">
        <v>35</v>
      </c>
      <c r="E207" s="6" t="s">
        <v>25</v>
      </c>
      <c r="F207" s="6" t="s">
        <v>58</v>
      </c>
      <c r="G207" s="6" t="s">
        <v>36</v>
      </c>
      <c r="H207" s="6" t="s">
        <v>37</v>
      </c>
      <c r="I207" s="13"/>
      <c r="J207" s="13">
        <f t="shared" si="17"/>
        <v>1</v>
      </c>
      <c r="K207" s="6" t="s">
        <v>38</v>
      </c>
      <c r="L207" s="6" t="s">
        <v>78</v>
      </c>
      <c r="M207" s="6">
        <v>1</v>
      </c>
      <c r="N207" s="6">
        <v>1</v>
      </c>
      <c r="O207" s="12" t="s">
        <v>33</v>
      </c>
      <c r="P207" s="6" t="s">
        <v>39</v>
      </c>
      <c r="Q207" s="6" t="s">
        <v>25</v>
      </c>
      <c r="R207" s="6" t="s">
        <v>44</v>
      </c>
      <c r="S207" s="6" t="s">
        <v>36</v>
      </c>
      <c r="T207" s="6" t="s">
        <v>37</v>
      </c>
      <c r="U207" s="13"/>
      <c r="V207" s="7"/>
      <c r="W207" s="7"/>
      <c r="X207" s="8" t="s">
        <v>89</v>
      </c>
      <c r="Y207" s="8">
        <v>0.33602189302444463</v>
      </c>
      <c r="Z207" s="8">
        <v>0.33602189302444463</v>
      </c>
      <c r="AA207" s="8">
        <v>2.4315662384033203</v>
      </c>
      <c r="AB207" s="8">
        <v>8</v>
      </c>
      <c r="AC207" s="8" t="s">
        <v>90</v>
      </c>
      <c r="AD207" s="8" t="s">
        <v>32</v>
      </c>
      <c r="AE207" s="8">
        <v>2</v>
      </c>
      <c r="AF207" s="8">
        <v>1.126622200012207</v>
      </c>
      <c r="AG207" s="8">
        <v>469569.5161354852</v>
      </c>
      <c r="AH207" s="8">
        <v>226796.19795108063</v>
      </c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</row>
    <row r="208" spans="1:133" s="1" customFormat="1" x14ac:dyDescent="0.2">
      <c r="A208" s="6">
        <v>75</v>
      </c>
      <c r="B208" s="12" t="s">
        <v>33</v>
      </c>
      <c r="C208" s="6" t="s">
        <v>39</v>
      </c>
      <c r="D208" s="6" t="s">
        <v>35</v>
      </c>
      <c r="E208" s="6" t="s">
        <v>25</v>
      </c>
      <c r="F208" s="6" t="s">
        <v>26</v>
      </c>
      <c r="G208" s="6" t="s">
        <v>36</v>
      </c>
      <c r="H208" s="6" t="s">
        <v>37</v>
      </c>
      <c r="I208" s="13"/>
      <c r="J208" s="13">
        <f t="shared" si="17"/>
        <v>1</v>
      </c>
      <c r="K208" s="6" t="s">
        <v>38</v>
      </c>
      <c r="L208" s="6" t="s">
        <v>39</v>
      </c>
      <c r="M208" s="6">
        <v>1</v>
      </c>
      <c r="N208" s="6">
        <v>0</v>
      </c>
      <c r="O208" s="12" t="s">
        <v>33</v>
      </c>
      <c r="P208" s="6" t="s">
        <v>39</v>
      </c>
      <c r="Q208" s="6" t="s">
        <v>25</v>
      </c>
      <c r="R208" s="6" t="s">
        <v>26</v>
      </c>
      <c r="S208" s="6" t="s">
        <v>36</v>
      </c>
      <c r="T208" s="6" t="s">
        <v>37</v>
      </c>
      <c r="U208" s="13"/>
      <c r="V208" s="7"/>
      <c r="W208" s="7"/>
      <c r="X208" s="8" t="s">
        <v>209</v>
      </c>
      <c r="Y208" s="8">
        <v>0.13327741146087649</v>
      </c>
      <c r="Z208" s="8">
        <v>0.13327741146087649</v>
      </c>
      <c r="AA208" s="8">
        <v>2.7627568244934082</v>
      </c>
      <c r="AB208" s="8">
        <v>6</v>
      </c>
      <c r="AC208" s="8" t="s">
        <v>210</v>
      </c>
      <c r="AD208" s="8" t="s">
        <v>32</v>
      </c>
      <c r="AE208" s="8">
        <v>2</v>
      </c>
      <c r="AF208" s="8">
        <v>1.5297408103942871</v>
      </c>
      <c r="AG208" s="8">
        <v>468552.14939602674</v>
      </c>
      <c r="AH208" s="8">
        <v>234680.22039146448</v>
      </c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</row>
    <row r="209" spans="1:133" x14ac:dyDescent="0.2">
      <c r="A209" s="6">
        <v>76</v>
      </c>
      <c r="B209" s="12" t="s">
        <v>33</v>
      </c>
      <c r="C209" s="6" t="s">
        <v>39</v>
      </c>
      <c r="D209" s="6" t="s">
        <v>24</v>
      </c>
      <c r="E209" s="6" t="s">
        <v>25</v>
      </c>
      <c r="F209" s="6" t="s">
        <v>44</v>
      </c>
      <c r="G209" s="6" t="s">
        <v>36</v>
      </c>
      <c r="H209" s="6" t="s">
        <v>37</v>
      </c>
      <c r="I209" s="13"/>
      <c r="J209" s="13">
        <f t="shared" si="17"/>
        <v>1</v>
      </c>
      <c r="K209" s="6" t="s">
        <v>38</v>
      </c>
      <c r="L209" s="6" t="s">
        <v>39</v>
      </c>
      <c r="M209" s="6">
        <v>1</v>
      </c>
      <c r="N209" s="6">
        <v>0</v>
      </c>
      <c r="O209" s="6"/>
      <c r="P209" s="6"/>
      <c r="Q209" s="6"/>
      <c r="R209" s="6"/>
      <c r="S209" s="6"/>
      <c r="T209" s="6"/>
      <c r="U209" s="13"/>
      <c r="V209" s="7"/>
      <c r="W209" s="7"/>
      <c r="X209" s="8" t="s">
        <v>211</v>
      </c>
      <c r="Y209" s="8">
        <v>0.15711670398712152</v>
      </c>
      <c r="Z209" s="8">
        <v>0.15711670398712152</v>
      </c>
      <c r="AA209" s="8">
        <v>2.7336366176605225</v>
      </c>
      <c r="AB209" s="8">
        <v>6</v>
      </c>
      <c r="AC209" s="8" t="s">
        <v>212</v>
      </c>
      <c r="AD209" s="8" t="s">
        <v>32</v>
      </c>
      <c r="AE209" s="8">
        <v>2</v>
      </c>
      <c r="AF209" s="8">
        <v>1.5300071239471436</v>
      </c>
      <c r="AG209" s="8">
        <v>468551.64386860398</v>
      </c>
      <c r="AH209" s="8">
        <v>234680.83062585606</v>
      </c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</row>
    <row r="210" spans="1:133" s="1" customFormat="1" x14ac:dyDescent="0.2">
      <c r="A210" s="6">
        <v>82</v>
      </c>
      <c r="B210" s="12" t="s">
        <v>33</v>
      </c>
      <c r="C210" s="6" t="s">
        <v>39</v>
      </c>
      <c r="D210" s="6" t="s">
        <v>35</v>
      </c>
      <c r="E210" s="6" t="s">
        <v>25</v>
      </c>
      <c r="F210" s="6" t="s">
        <v>58</v>
      </c>
      <c r="G210" s="6" t="s">
        <v>27</v>
      </c>
      <c r="H210" s="6" t="s">
        <v>37</v>
      </c>
      <c r="I210" s="13"/>
      <c r="J210" s="13">
        <f t="shared" si="17"/>
        <v>1</v>
      </c>
      <c r="K210" s="6" t="s">
        <v>38</v>
      </c>
      <c r="L210" s="6" t="s">
        <v>78</v>
      </c>
      <c r="M210" s="6">
        <v>1</v>
      </c>
      <c r="N210" s="6">
        <v>1</v>
      </c>
      <c r="O210" s="12" t="s">
        <v>33</v>
      </c>
      <c r="P210" s="6" t="s">
        <v>39</v>
      </c>
      <c r="Q210" s="6" t="s">
        <v>25</v>
      </c>
      <c r="R210" s="6" t="s">
        <v>44</v>
      </c>
      <c r="S210" s="6" t="s">
        <v>27</v>
      </c>
      <c r="T210" s="6" t="s">
        <v>37</v>
      </c>
      <c r="U210" s="13"/>
      <c r="V210" s="7"/>
      <c r="W210" s="7"/>
      <c r="X210" s="8" t="s">
        <v>224</v>
      </c>
      <c r="Y210" s="8">
        <v>0.16686633825302133</v>
      </c>
      <c r="Z210" s="8">
        <v>0.16686633825302133</v>
      </c>
      <c r="AA210" s="8">
        <v>5.1339588165283203</v>
      </c>
      <c r="AB210" s="8">
        <v>5</v>
      </c>
      <c r="AC210" s="8" t="s">
        <v>225</v>
      </c>
      <c r="AD210" s="8" t="s">
        <v>32</v>
      </c>
      <c r="AE210" s="8">
        <v>2</v>
      </c>
      <c r="AF210" s="8">
        <v>3.001737117767334</v>
      </c>
      <c r="AG210" s="8">
        <v>470079.0447200301</v>
      </c>
      <c r="AH210" s="8">
        <v>235423.01507473597</v>
      </c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</row>
    <row r="211" spans="1:133" x14ac:dyDescent="0.2">
      <c r="A211" s="6">
        <v>97</v>
      </c>
      <c r="B211" s="12" t="s">
        <v>33</v>
      </c>
      <c r="C211" s="6" t="s">
        <v>39</v>
      </c>
      <c r="D211" s="6" t="s">
        <v>24</v>
      </c>
      <c r="E211" s="6" t="s">
        <v>25</v>
      </c>
      <c r="F211" s="6" t="s">
        <v>44</v>
      </c>
      <c r="G211" s="6" t="s">
        <v>36</v>
      </c>
      <c r="H211" s="6" t="s">
        <v>37</v>
      </c>
      <c r="I211" s="13"/>
      <c r="J211" s="13">
        <f t="shared" si="17"/>
        <v>1</v>
      </c>
      <c r="K211" s="6" t="s">
        <v>38</v>
      </c>
      <c r="L211" s="6" t="s">
        <v>34</v>
      </c>
      <c r="M211" s="6">
        <v>1</v>
      </c>
      <c r="N211" s="6">
        <v>0</v>
      </c>
      <c r="O211" s="6"/>
      <c r="P211" s="6"/>
      <c r="Q211" s="6"/>
      <c r="R211" s="6"/>
      <c r="S211" s="6"/>
      <c r="T211" s="6"/>
      <c r="U211" s="13"/>
      <c r="V211" s="7"/>
      <c r="W211" s="7"/>
      <c r="X211" s="8" t="s">
        <v>259</v>
      </c>
      <c r="Y211" s="8">
        <v>0.24938418030738807</v>
      </c>
      <c r="Z211" s="8">
        <v>0.24938418030738807</v>
      </c>
      <c r="AA211" s="8">
        <v>2.3239006996154785</v>
      </c>
      <c r="AB211" s="8">
        <v>8</v>
      </c>
      <c r="AC211" s="8" t="s">
        <v>260</v>
      </c>
      <c r="AD211" s="8" t="s">
        <v>254</v>
      </c>
      <c r="AE211" s="8">
        <v>2</v>
      </c>
      <c r="AF211" s="8">
        <v>1.1395018100738525</v>
      </c>
      <c r="AG211" s="8">
        <v>463304.69010253821</v>
      </c>
      <c r="AH211" s="8">
        <v>233016.31757527235</v>
      </c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</row>
    <row r="212" spans="1:133" x14ac:dyDescent="0.2">
      <c r="A212" s="6">
        <v>194</v>
      </c>
      <c r="B212" s="12" t="s">
        <v>33</v>
      </c>
      <c r="C212" s="6" t="s">
        <v>39</v>
      </c>
      <c r="D212" s="6" t="s">
        <v>35</v>
      </c>
      <c r="E212" s="6" t="s">
        <v>25</v>
      </c>
      <c r="F212" s="6" t="s">
        <v>26</v>
      </c>
      <c r="G212" s="6" t="s">
        <v>27</v>
      </c>
      <c r="H212" s="6" t="s">
        <v>37</v>
      </c>
      <c r="I212" s="13"/>
      <c r="J212" s="13">
        <f t="shared" si="17"/>
        <v>1</v>
      </c>
      <c r="K212" s="6" t="s">
        <v>38</v>
      </c>
      <c r="L212" s="6" t="s">
        <v>39</v>
      </c>
      <c r="M212" s="6">
        <v>1</v>
      </c>
      <c r="N212" s="6">
        <v>0</v>
      </c>
      <c r="O212" s="12" t="s">
        <v>33</v>
      </c>
      <c r="P212" s="6" t="s">
        <v>39</v>
      </c>
      <c r="Q212" s="6" t="s">
        <v>25</v>
      </c>
      <c r="R212" s="6" t="s">
        <v>40</v>
      </c>
      <c r="S212" s="6" t="s">
        <v>36</v>
      </c>
      <c r="T212" s="6" t="s">
        <v>37</v>
      </c>
      <c r="U212" s="13"/>
      <c r="V212" s="7"/>
      <c r="W212" s="7"/>
      <c r="X212" s="8" t="s">
        <v>458</v>
      </c>
      <c r="Y212" s="8">
        <v>0.20837838292121902</v>
      </c>
      <c r="Z212" s="8">
        <v>0.20837838292121902</v>
      </c>
      <c r="AA212" s="8">
        <v>3.1926236152648926</v>
      </c>
      <c r="AB212" s="8">
        <v>7</v>
      </c>
      <c r="AC212" s="8" t="s">
        <v>459</v>
      </c>
      <c r="AD212" s="8" t="s">
        <v>254</v>
      </c>
      <c r="AE212" s="8">
        <v>1</v>
      </c>
      <c r="AF212" s="8">
        <v>1.2651275396347046</v>
      </c>
      <c r="AG212" s="8">
        <v>491089.32244943094</v>
      </c>
      <c r="AH212" s="8">
        <v>216696.82926434747</v>
      </c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</row>
    <row r="213" spans="1:133" x14ac:dyDescent="0.2">
      <c r="A213" s="6">
        <v>295</v>
      </c>
      <c r="B213" s="12" t="s">
        <v>33</v>
      </c>
      <c r="C213" s="6" t="s">
        <v>39</v>
      </c>
      <c r="D213" s="6" t="s">
        <v>35</v>
      </c>
      <c r="E213" s="6" t="s">
        <v>25</v>
      </c>
      <c r="F213" s="6" t="s">
        <v>26</v>
      </c>
      <c r="G213" s="6" t="s">
        <v>195</v>
      </c>
      <c r="H213" s="6" t="s">
        <v>73</v>
      </c>
      <c r="I213" s="13"/>
      <c r="J213" s="13">
        <f t="shared" si="17"/>
        <v>1</v>
      </c>
      <c r="K213" s="6" t="s">
        <v>38</v>
      </c>
      <c r="L213" s="6" t="s">
        <v>34</v>
      </c>
      <c r="M213" s="6">
        <v>1</v>
      </c>
      <c r="N213" s="6">
        <v>0</v>
      </c>
      <c r="O213" s="12" t="s">
        <v>33</v>
      </c>
      <c r="P213" s="6" t="s">
        <v>39</v>
      </c>
      <c r="Q213" s="6" t="s">
        <v>25</v>
      </c>
      <c r="R213" s="6" t="s">
        <v>44</v>
      </c>
      <c r="S213" s="6" t="s">
        <v>36</v>
      </c>
      <c r="T213" s="6" t="s">
        <v>73</v>
      </c>
      <c r="U213" s="13"/>
      <c r="V213" s="7"/>
      <c r="W213" s="7"/>
      <c r="X213" s="8" t="s">
        <v>639</v>
      </c>
      <c r="Y213" s="8">
        <v>0.221560834646225</v>
      </c>
      <c r="Z213" s="8">
        <v>0.221560834646225</v>
      </c>
      <c r="AA213" s="8">
        <v>1.8430789709091187</v>
      </c>
      <c r="AB213" s="8">
        <v>6</v>
      </c>
      <c r="AC213" s="8" t="s">
        <v>640</v>
      </c>
      <c r="AD213" s="8" t="s">
        <v>568</v>
      </c>
      <c r="AE213" s="8">
        <v>2</v>
      </c>
      <c r="AF213" s="8">
        <v>1.1549471616744995</v>
      </c>
      <c r="AG213" s="8">
        <v>474804.51653395692</v>
      </c>
      <c r="AH213" s="8">
        <v>221659.49154661671</v>
      </c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</row>
    <row r="214" spans="1:133" s="1" customFormat="1" x14ac:dyDescent="0.2">
      <c r="A214" s="6">
        <v>296</v>
      </c>
      <c r="B214" s="12" t="s">
        <v>33</v>
      </c>
      <c r="C214" s="6" t="s">
        <v>39</v>
      </c>
      <c r="D214" s="6" t="s">
        <v>35</v>
      </c>
      <c r="E214" s="6" t="s">
        <v>25</v>
      </c>
      <c r="F214" s="6" t="s">
        <v>44</v>
      </c>
      <c r="G214" s="6" t="s">
        <v>27</v>
      </c>
      <c r="H214" s="6" t="s">
        <v>73</v>
      </c>
      <c r="I214" s="13"/>
      <c r="J214" s="13">
        <f t="shared" si="17"/>
        <v>1</v>
      </c>
      <c r="K214" s="6" t="s">
        <v>38</v>
      </c>
      <c r="L214" s="6" t="s">
        <v>34</v>
      </c>
      <c r="M214" s="6">
        <v>1</v>
      </c>
      <c r="N214" s="6">
        <v>0</v>
      </c>
      <c r="O214" s="12" t="s">
        <v>33</v>
      </c>
      <c r="P214" s="6" t="s">
        <v>39</v>
      </c>
      <c r="Q214" s="6" t="s">
        <v>25</v>
      </c>
      <c r="R214" s="6" t="s">
        <v>58</v>
      </c>
      <c r="S214" s="6" t="s">
        <v>36</v>
      </c>
      <c r="T214" s="6" t="s">
        <v>73</v>
      </c>
      <c r="U214" s="13"/>
      <c r="V214" s="7"/>
      <c r="W214" s="7"/>
      <c r="X214" s="8" t="s">
        <v>641</v>
      </c>
      <c r="Y214" s="8">
        <v>0.22523278951644901</v>
      </c>
      <c r="Z214" s="8">
        <v>0.22523278951644901</v>
      </c>
      <c r="AA214" s="8">
        <v>1.5653204917907715</v>
      </c>
      <c r="AB214" s="8">
        <v>9</v>
      </c>
      <c r="AC214" s="8" t="s">
        <v>642</v>
      </c>
      <c r="AD214" s="8" t="s">
        <v>568</v>
      </c>
      <c r="AE214" s="8">
        <v>2</v>
      </c>
      <c r="AF214" s="8">
        <v>0.89578276872634888</v>
      </c>
      <c r="AG214" s="8">
        <v>474637.05779792892</v>
      </c>
      <c r="AH214" s="8">
        <v>221140.07282991952</v>
      </c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</row>
    <row r="215" spans="1:133" x14ac:dyDescent="0.2">
      <c r="A215" s="6">
        <v>302</v>
      </c>
      <c r="B215" s="12" t="s">
        <v>33</v>
      </c>
      <c r="C215" s="6" t="s">
        <v>39</v>
      </c>
      <c r="D215" s="6" t="s">
        <v>35</v>
      </c>
      <c r="E215" s="6" t="s">
        <v>25</v>
      </c>
      <c r="F215" s="6" t="s">
        <v>44</v>
      </c>
      <c r="G215" s="6" t="s">
        <v>27</v>
      </c>
      <c r="H215" s="6" t="s">
        <v>37</v>
      </c>
      <c r="I215" s="13"/>
      <c r="J215" s="13">
        <f t="shared" si="17"/>
        <v>1</v>
      </c>
      <c r="K215" s="6" t="s">
        <v>38</v>
      </c>
      <c r="L215" s="6" t="s">
        <v>34</v>
      </c>
      <c r="M215" s="6">
        <v>1</v>
      </c>
      <c r="N215" s="6">
        <v>0</v>
      </c>
      <c r="O215" s="12" t="s">
        <v>33</v>
      </c>
      <c r="P215" s="6" t="s">
        <v>39</v>
      </c>
      <c r="Q215" s="6" t="s">
        <v>25</v>
      </c>
      <c r="R215" s="6" t="s">
        <v>26</v>
      </c>
      <c r="S215" s="6" t="s">
        <v>36</v>
      </c>
      <c r="T215" s="6" t="s">
        <v>37</v>
      </c>
      <c r="U215" s="13"/>
      <c r="V215" s="7"/>
      <c r="W215" s="7"/>
      <c r="X215" s="8" t="s">
        <v>650</v>
      </c>
      <c r="Y215" s="8">
        <v>0.20160370111465462</v>
      </c>
      <c r="Z215" s="8">
        <v>0.20160370111465462</v>
      </c>
      <c r="AA215" s="8">
        <v>1.6266275644302368</v>
      </c>
      <c r="AB215" s="8">
        <v>10</v>
      </c>
      <c r="AC215" s="8" t="s">
        <v>384</v>
      </c>
      <c r="AD215" s="8" t="s">
        <v>568</v>
      </c>
      <c r="AE215" s="8">
        <v>2</v>
      </c>
      <c r="AF215" s="8">
        <v>0.88593500852584839</v>
      </c>
      <c r="AG215" s="8">
        <v>480574.58111884037</v>
      </c>
      <c r="AH215" s="8">
        <v>221914.80128671776</v>
      </c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</row>
    <row r="216" spans="1:133" x14ac:dyDescent="0.2">
      <c r="A216" s="6">
        <v>314</v>
      </c>
      <c r="B216" s="12" t="s">
        <v>33</v>
      </c>
      <c r="C216" s="6" t="s">
        <v>39</v>
      </c>
      <c r="D216" s="6" t="s">
        <v>35</v>
      </c>
      <c r="E216" s="6" t="s">
        <v>25</v>
      </c>
      <c r="F216" s="6" t="s">
        <v>44</v>
      </c>
      <c r="G216" s="6" t="s">
        <v>36</v>
      </c>
      <c r="H216" s="6" t="s">
        <v>37</v>
      </c>
      <c r="I216" s="13"/>
      <c r="J216" s="13">
        <f t="shared" si="17"/>
        <v>1</v>
      </c>
      <c r="K216" s="6" t="s">
        <v>38</v>
      </c>
      <c r="L216" s="6" t="s">
        <v>39</v>
      </c>
      <c r="M216" s="6">
        <v>1</v>
      </c>
      <c r="N216" s="6">
        <v>0</v>
      </c>
      <c r="O216" s="12" t="s">
        <v>33</v>
      </c>
      <c r="P216" s="6" t="s">
        <v>39</v>
      </c>
      <c r="Q216" s="6" t="s">
        <v>25</v>
      </c>
      <c r="R216" s="6" t="s">
        <v>58</v>
      </c>
      <c r="S216" s="6" t="s">
        <v>36</v>
      </c>
      <c r="T216" s="6" t="s">
        <v>37</v>
      </c>
      <c r="U216" s="13"/>
      <c r="V216" s="7"/>
      <c r="W216" s="7"/>
      <c r="X216" s="8" t="s">
        <v>671</v>
      </c>
      <c r="Y216" s="8">
        <v>0.29013264656066895</v>
      </c>
      <c r="Z216" s="8">
        <v>0.29013264656066895</v>
      </c>
      <c r="AA216" s="8">
        <v>4.6641006469726563</v>
      </c>
      <c r="AB216" s="8">
        <v>5</v>
      </c>
      <c r="AC216" s="8" t="s">
        <v>672</v>
      </c>
      <c r="AD216" s="8" t="s">
        <v>568</v>
      </c>
      <c r="AE216" s="8">
        <v>2</v>
      </c>
      <c r="AF216" s="8">
        <v>1.4620468616485596</v>
      </c>
      <c r="AG216" s="8">
        <v>471527.69807399804</v>
      </c>
      <c r="AH216" s="8">
        <v>218946.56326734085</v>
      </c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</row>
    <row r="217" spans="1:133" x14ac:dyDescent="0.2">
      <c r="A217" s="6">
        <v>320</v>
      </c>
      <c r="B217" s="12" t="s">
        <v>33</v>
      </c>
      <c r="C217" s="6" t="s">
        <v>39</v>
      </c>
      <c r="D217" s="6" t="s">
        <v>35</v>
      </c>
      <c r="E217" s="6" t="s">
        <v>25</v>
      </c>
      <c r="F217" s="6" t="s">
        <v>26</v>
      </c>
      <c r="G217" s="6" t="s">
        <v>27</v>
      </c>
      <c r="H217" s="6" t="s">
        <v>73</v>
      </c>
      <c r="I217" s="13"/>
      <c r="J217" s="13">
        <f t="shared" si="17"/>
        <v>1</v>
      </c>
      <c r="K217" s="6" t="s">
        <v>38</v>
      </c>
      <c r="L217" s="6" t="s">
        <v>34</v>
      </c>
      <c r="M217" s="6">
        <v>1</v>
      </c>
      <c r="N217" s="6">
        <v>0</v>
      </c>
      <c r="O217" s="12" t="s">
        <v>33</v>
      </c>
      <c r="P217" s="6" t="s">
        <v>39</v>
      </c>
      <c r="Q217" s="6" t="s">
        <v>25</v>
      </c>
      <c r="R217" s="6" t="s">
        <v>40</v>
      </c>
      <c r="S217" s="6" t="s">
        <v>36</v>
      </c>
      <c r="T217" s="6" t="s">
        <v>73</v>
      </c>
      <c r="U217" s="13"/>
      <c r="V217" s="7"/>
      <c r="W217" s="7"/>
      <c r="X217" s="8" t="s">
        <v>682</v>
      </c>
      <c r="Y217" s="8">
        <v>0.30858263015747078</v>
      </c>
      <c r="Z217" s="8">
        <v>0.30858263015747078</v>
      </c>
      <c r="AA217" s="8">
        <v>3.2980496883392334</v>
      </c>
      <c r="AB217" s="8">
        <v>6</v>
      </c>
      <c r="AC217" s="8" t="s">
        <v>683</v>
      </c>
      <c r="AD217" s="8" t="s">
        <v>568</v>
      </c>
      <c r="AE217" s="8">
        <v>2</v>
      </c>
      <c r="AF217" s="8">
        <v>1.4616779088973999</v>
      </c>
      <c r="AG217" s="8">
        <v>472868.07744322374</v>
      </c>
      <c r="AH217" s="8">
        <v>216348.50308184078</v>
      </c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</row>
    <row r="218" spans="1:133" x14ac:dyDescent="0.2">
      <c r="A218" s="6">
        <v>403</v>
      </c>
      <c r="B218" s="12" t="s">
        <v>33</v>
      </c>
      <c r="C218" s="6" t="s">
        <v>39</v>
      </c>
      <c r="D218" s="6" t="s">
        <v>35</v>
      </c>
      <c r="E218" s="6" t="s">
        <v>25</v>
      </c>
      <c r="F218" s="6" t="s">
        <v>40</v>
      </c>
      <c r="G218" s="6" t="s">
        <v>27</v>
      </c>
      <c r="H218" s="6" t="s">
        <v>37</v>
      </c>
      <c r="I218" s="13"/>
      <c r="J218" s="13">
        <f t="shared" si="17"/>
        <v>1</v>
      </c>
      <c r="K218" s="6" t="s">
        <v>38</v>
      </c>
      <c r="L218" s="6" t="s">
        <v>34</v>
      </c>
      <c r="M218" s="6">
        <v>1</v>
      </c>
      <c r="N218" s="6">
        <v>0</v>
      </c>
      <c r="O218" s="12" t="s">
        <v>33</v>
      </c>
      <c r="P218" s="6" t="s">
        <v>39</v>
      </c>
      <c r="Q218" s="6" t="s">
        <v>25</v>
      </c>
      <c r="R218" s="6" t="s">
        <v>26</v>
      </c>
      <c r="S218" s="6" t="s">
        <v>27</v>
      </c>
      <c r="T218" s="6" t="s">
        <v>37</v>
      </c>
      <c r="U218" s="13"/>
      <c r="V218" s="7"/>
      <c r="W218" s="7"/>
      <c r="X218" s="8" t="s">
        <v>834</v>
      </c>
      <c r="Y218" s="8">
        <v>0.42871918439865137</v>
      </c>
      <c r="Z218" s="8">
        <v>0.42871918439865137</v>
      </c>
      <c r="AA218" s="8">
        <v>2.1167576313018799</v>
      </c>
      <c r="AB218" s="8">
        <v>7</v>
      </c>
      <c r="AC218" s="8" t="s">
        <v>835</v>
      </c>
      <c r="AD218" s="8" t="s">
        <v>799</v>
      </c>
      <c r="AE218" s="8">
        <v>2</v>
      </c>
      <c r="AF218" s="8">
        <v>1.1566660404205322</v>
      </c>
      <c r="AG218" s="8">
        <v>476497.24296712922</v>
      </c>
      <c r="AH218" s="8">
        <v>212293.73928822475</v>
      </c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</row>
    <row r="219" spans="1:133" x14ac:dyDescent="0.2">
      <c r="A219" s="6">
        <v>60</v>
      </c>
      <c r="B219" s="9" t="s">
        <v>47</v>
      </c>
      <c r="C219" s="6" t="s">
        <v>39</v>
      </c>
      <c r="D219" s="6" t="s">
        <v>24</v>
      </c>
      <c r="E219" s="6" t="s">
        <v>25</v>
      </c>
      <c r="F219" s="6" t="s">
        <v>40</v>
      </c>
      <c r="G219" s="6" t="s">
        <v>49</v>
      </c>
      <c r="H219" s="6" t="s">
        <v>36</v>
      </c>
      <c r="I219" s="13">
        <f t="shared" ref="I219:I257" si="18">G219*H219/144</f>
        <v>3</v>
      </c>
      <c r="J219" s="13">
        <f t="shared" si="17"/>
        <v>0</v>
      </c>
      <c r="K219" s="6" t="s">
        <v>28</v>
      </c>
      <c r="L219" s="6" t="s">
        <v>29</v>
      </c>
      <c r="M219" s="6">
        <v>1</v>
      </c>
      <c r="N219" s="6">
        <v>1</v>
      </c>
      <c r="O219" s="6"/>
      <c r="P219" s="6"/>
      <c r="Q219" s="6"/>
      <c r="R219" s="6"/>
      <c r="S219" s="6"/>
      <c r="T219" s="6"/>
      <c r="U219" s="13">
        <f t="shared" ref="U219:U257" si="19">S219*T219/144</f>
        <v>0</v>
      </c>
      <c r="V219" s="7"/>
      <c r="W219" s="7" t="s">
        <v>967</v>
      </c>
      <c r="X219" s="8" t="s">
        <v>175</v>
      </c>
      <c r="Y219" s="8">
        <v>0.90691806712291467</v>
      </c>
      <c r="Z219" s="8">
        <v>0.90691806712291467</v>
      </c>
      <c r="AA219" s="8">
        <v>4.9411497116088867</v>
      </c>
      <c r="AB219" s="8">
        <v>4</v>
      </c>
      <c r="AC219" s="8" t="s">
        <v>176</v>
      </c>
      <c r="AD219" s="8" t="s">
        <v>32</v>
      </c>
      <c r="AE219" s="8">
        <v>2</v>
      </c>
      <c r="AF219" s="8">
        <v>2.4001564979553223</v>
      </c>
      <c r="AG219" s="8">
        <v>467425.17621759017</v>
      </c>
      <c r="AH219" s="8">
        <v>229029.00576324313</v>
      </c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</row>
    <row r="220" spans="1:133" x14ac:dyDescent="0.2">
      <c r="A220" s="6">
        <v>67</v>
      </c>
      <c r="B220" s="9" t="s">
        <v>47</v>
      </c>
      <c r="C220" s="6" t="s">
        <v>39</v>
      </c>
      <c r="D220" s="6" t="s">
        <v>24</v>
      </c>
      <c r="E220" s="6" t="s">
        <v>25</v>
      </c>
      <c r="F220" s="6" t="s">
        <v>40</v>
      </c>
      <c r="G220" s="6" t="s">
        <v>27</v>
      </c>
      <c r="H220" s="6" t="s">
        <v>36</v>
      </c>
      <c r="I220" s="13">
        <f t="shared" si="18"/>
        <v>5</v>
      </c>
      <c r="J220" s="13">
        <f t="shared" si="17"/>
        <v>0</v>
      </c>
      <c r="K220" s="6" t="s">
        <v>189</v>
      </c>
      <c r="L220" s="6" t="s">
        <v>51</v>
      </c>
      <c r="M220" s="6">
        <v>1</v>
      </c>
      <c r="N220" s="6">
        <v>1</v>
      </c>
      <c r="O220" s="6"/>
      <c r="P220" s="6"/>
      <c r="Q220" s="6"/>
      <c r="R220" s="6"/>
      <c r="S220" s="6"/>
      <c r="T220" s="6"/>
      <c r="U220" s="13">
        <f t="shared" si="19"/>
        <v>0</v>
      </c>
      <c r="V220" s="7"/>
      <c r="W220" s="7" t="s">
        <v>970</v>
      </c>
      <c r="X220" s="8" t="s">
        <v>190</v>
      </c>
      <c r="Y220" s="8">
        <v>0.4232949447631838</v>
      </c>
      <c r="Z220" s="8">
        <v>0.4232949447631838</v>
      </c>
      <c r="AA220" s="8">
        <v>5.9072279930114746</v>
      </c>
      <c r="AB220" s="8">
        <v>5</v>
      </c>
      <c r="AC220" s="8" t="s">
        <v>191</v>
      </c>
      <c r="AD220" s="8" t="s">
        <v>32</v>
      </c>
      <c r="AE220" s="8">
        <v>2</v>
      </c>
      <c r="AF220" s="8">
        <v>2.9620277881622314</v>
      </c>
      <c r="AG220" s="8">
        <v>467262.0310381974</v>
      </c>
      <c r="AH220" s="8">
        <v>227934.09016167221</v>
      </c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</row>
    <row r="221" spans="1:133" s="1" customFormat="1" x14ac:dyDescent="0.2">
      <c r="A221" s="6">
        <v>124</v>
      </c>
      <c r="B221" s="9" t="s">
        <v>47</v>
      </c>
      <c r="C221" s="6" t="s">
        <v>39</v>
      </c>
      <c r="D221" s="6" t="s">
        <v>35</v>
      </c>
      <c r="E221" s="6" t="s">
        <v>25</v>
      </c>
      <c r="F221" s="6" t="s">
        <v>58</v>
      </c>
      <c r="G221" s="6" t="s">
        <v>49</v>
      </c>
      <c r="H221" s="6" t="s">
        <v>61</v>
      </c>
      <c r="I221" s="13">
        <f t="shared" si="18"/>
        <v>1.5</v>
      </c>
      <c r="J221" s="13">
        <f t="shared" si="17"/>
        <v>0</v>
      </c>
      <c r="K221" s="6" t="s">
        <v>28</v>
      </c>
      <c r="L221" s="6" t="s">
        <v>39</v>
      </c>
      <c r="M221" s="6">
        <v>1</v>
      </c>
      <c r="N221" s="6">
        <v>0</v>
      </c>
      <c r="O221" s="9" t="s">
        <v>47</v>
      </c>
      <c r="P221" s="6" t="s">
        <v>39</v>
      </c>
      <c r="Q221" s="6" t="s">
        <v>25</v>
      </c>
      <c r="R221" s="6" t="s">
        <v>58</v>
      </c>
      <c r="S221" s="6" t="s">
        <v>49</v>
      </c>
      <c r="T221" s="6" t="s">
        <v>61</v>
      </c>
      <c r="U221" s="13">
        <f t="shared" si="19"/>
        <v>1.5</v>
      </c>
      <c r="V221" s="7"/>
      <c r="W221" s="7" t="s">
        <v>901</v>
      </c>
      <c r="X221" s="8" t="s">
        <v>319</v>
      </c>
      <c r="Y221" s="8">
        <v>0.18972549438476563</v>
      </c>
      <c r="Z221" s="8">
        <v>0.18972549438476563</v>
      </c>
      <c r="AA221" s="8">
        <v>1.8207108974456787</v>
      </c>
      <c r="AB221" s="8">
        <v>7</v>
      </c>
      <c r="AC221" s="8" t="s">
        <v>320</v>
      </c>
      <c r="AD221" s="8" t="s">
        <v>254</v>
      </c>
      <c r="AE221" s="8">
        <v>2</v>
      </c>
      <c r="AF221" s="8">
        <v>1.0870646238327026</v>
      </c>
      <c r="AG221" s="8">
        <v>474165.58785339067</v>
      </c>
      <c r="AH221" s="8">
        <v>232947.6266751597</v>
      </c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</row>
    <row r="222" spans="1:133" x14ac:dyDescent="0.2">
      <c r="A222" s="6">
        <v>125</v>
      </c>
      <c r="B222" s="9" t="s">
        <v>47</v>
      </c>
      <c r="C222" s="6" t="s">
        <v>39</v>
      </c>
      <c r="D222" s="6" t="s">
        <v>24</v>
      </c>
      <c r="E222" s="6" t="s">
        <v>25</v>
      </c>
      <c r="F222" s="6" t="s">
        <v>58</v>
      </c>
      <c r="G222" s="6" t="s">
        <v>49</v>
      </c>
      <c r="H222" s="6" t="s">
        <v>61</v>
      </c>
      <c r="I222" s="13">
        <f t="shared" si="18"/>
        <v>1.5</v>
      </c>
      <c r="J222" s="13">
        <f t="shared" si="17"/>
        <v>0</v>
      </c>
      <c r="K222" s="6" t="s">
        <v>28</v>
      </c>
      <c r="L222" s="6" t="s">
        <v>39</v>
      </c>
      <c r="M222" s="6">
        <v>1</v>
      </c>
      <c r="N222" s="6">
        <v>0</v>
      </c>
      <c r="O222" s="6"/>
      <c r="P222" s="6"/>
      <c r="Q222" s="6"/>
      <c r="R222" s="6"/>
      <c r="S222" s="6"/>
      <c r="T222" s="6"/>
      <c r="U222" s="13">
        <f t="shared" si="19"/>
        <v>0</v>
      </c>
      <c r="V222" s="7"/>
      <c r="W222" s="7" t="s">
        <v>905</v>
      </c>
      <c r="X222" s="8" t="s">
        <v>321</v>
      </c>
      <c r="Y222" s="8">
        <v>0.19859488725662219</v>
      </c>
      <c r="Z222" s="8">
        <v>0.19859488725662219</v>
      </c>
      <c r="AA222" s="8">
        <v>1.8524100780487061</v>
      </c>
      <c r="AB222" s="8">
        <v>6</v>
      </c>
      <c r="AC222" s="8" t="s">
        <v>322</v>
      </c>
      <c r="AD222" s="8" t="s">
        <v>254</v>
      </c>
      <c r="AE222" s="8">
        <v>2</v>
      </c>
      <c r="AF222" s="8">
        <v>1.1534585952758789</v>
      </c>
      <c r="AG222" s="8">
        <v>474165.52113869047</v>
      </c>
      <c r="AH222" s="8">
        <v>232946.94869250196</v>
      </c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</row>
    <row r="223" spans="1:133" x14ac:dyDescent="0.2">
      <c r="A223" s="6">
        <v>127</v>
      </c>
      <c r="B223" s="9" t="s">
        <v>47</v>
      </c>
      <c r="C223" s="6" t="s">
        <v>39</v>
      </c>
      <c r="D223" s="6" t="s">
        <v>35</v>
      </c>
      <c r="E223" s="6" t="s">
        <v>25</v>
      </c>
      <c r="F223" s="6" t="s">
        <v>58</v>
      </c>
      <c r="G223" s="6" t="s">
        <v>49</v>
      </c>
      <c r="H223" s="6" t="s">
        <v>61</v>
      </c>
      <c r="I223" s="13">
        <f t="shared" si="18"/>
        <v>1.5</v>
      </c>
      <c r="J223" s="13">
        <f t="shared" si="17"/>
        <v>0</v>
      </c>
      <c r="K223" s="6" t="s">
        <v>28</v>
      </c>
      <c r="L223" s="6" t="s">
        <v>39</v>
      </c>
      <c r="M223" s="6">
        <v>1</v>
      </c>
      <c r="N223" s="6">
        <v>0</v>
      </c>
      <c r="O223" s="9" t="s">
        <v>47</v>
      </c>
      <c r="P223" s="6" t="s">
        <v>39</v>
      </c>
      <c r="Q223" s="6" t="s">
        <v>25</v>
      </c>
      <c r="R223" s="6" t="s">
        <v>58</v>
      </c>
      <c r="S223" s="6" t="s">
        <v>49</v>
      </c>
      <c r="T223" s="6" t="s">
        <v>61</v>
      </c>
      <c r="U223" s="13">
        <f t="shared" si="19"/>
        <v>1.5</v>
      </c>
      <c r="V223" s="7"/>
      <c r="W223" s="7" t="s">
        <v>903</v>
      </c>
      <c r="X223" s="8" t="s">
        <v>325</v>
      </c>
      <c r="Y223" s="8">
        <v>3.0421069775131757</v>
      </c>
      <c r="Z223" s="8">
        <v>3.0421069775131757</v>
      </c>
      <c r="AA223" s="8">
        <v>2.0297873020172119</v>
      </c>
      <c r="AB223" s="8">
        <v>6</v>
      </c>
      <c r="AC223" s="8" t="s">
        <v>326</v>
      </c>
      <c r="AD223" s="8" t="s">
        <v>254</v>
      </c>
      <c r="AE223" s="8">
        <v>2</v>
      </c>
      <c r="AF223" s="8">
        <v>1.3029115200042725</v>
      </c>
      <c r="AG223" s="8">
        <v>474436.22611827706</v>
      </c>
      <c r="AH223" s="8">
        <v>232855.91658636526</v>
      </c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</row>
    <row r="224" spans="1:133" s="1" customFormat="1" x14ac:dyDescent="0.2">
      <c r="A224" s="6">
        <v>128</v>
      </c>
      <c r="B224" s="9" t="s">
        <v>47</v>
      </c>
      <c r="C224" s="6" t="s">
        <v>39</v>
      </c>
      <c r="D224" s="6" t="s">
        <v>24</v>
      </c>
      <c r="E224" s="6" t="s">
        <v>25</v>
      </c>
      <c r="F224" s="6" t="s">
        <v>58</v>
      </c>
      <c r="G224" s="6" t="s">
        <v>49</v>
      </c>
      <c r="H224" s="6" t="s">
        <v>61</v>
      </c>
      <c r="I224" s="13">
        <f t="shared" si="18"/>
        <v>1.5</v>
      </c>
      <c r="J224" s="13">
        <f t="shared" si="17"/>
        <v>0</v>
      </c>
      <c r="K224" s="6" t="s">
        <v>28</v>
      </c>
      <c r="L224" s="6" t="s">
        <v>39</v>
      </c>
      <c r="M224" s="6">
        <v>1</v>
      </c>
      <c r="N224" s="6">
        <v>0</v>
      </c>
      <c r="O224" s="43"/>
      <c r="P224" s="6"/>
      <c r="Q224" s="6"/>
      <c r="R224" s="6"/>
      <c r="S224" s="6"/>
      <c r="T224" s="6"/>
      <c r="U224" s="13">
        <f t="shared" si="19"/>
        <v>0</v>
      </c>
      <c r="V224" s="7"/>
      <c r="W224" s="7" t="s">
        <v>904</v>
      </c>
      <c r="X224" s="8" t="s">
        <v>327</v>
      </c>
      <c r="Y224" s="8">
        <v>0.35802839279174797</v>
      </c>
      <c r="Z224" s="8">
        <v>0.35802839279174797</v>
      </c>
      <c r="AA224" s="8">
        <v>2.0209541320800781</v>
      </c>
      <c r="AB224" s="8">
        <v>6</v>
      </c>
      <c r="AC224" s="8" t="s">
        <v>328</v>
      </c>
      <c r="AD224" s="8" t="s">
        <v>254</v>
      </c>
      <c r="AE224" s="8">
        <v>2</v>
      </c>
      <c r="AF224" s="8">
        <v>1.3006628751754761</v>
      </c>
      <c r="AG224" s="8">
        <v>474444.90230907191</v>
      </c>
      <c r="AH224" s="8">
        <v>232851.19978656567</v>
      </c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</row>
    <row r="225" spans="1:133" x14ac:dyDescent="0.2">
      <c r="A225" s="6">
        <v>358</v>
      </c>
      <c r="B225" s="9" t="s">
        <v>408</v>
      </c>
      <c r="C225" s="6" t="s">
        <v>39</v>
      </c>
      <c r="D225" s="6" t="s">
        <v>24</v>
      </c>
      <c r="E225" s="6" t="s">
        <v>25</v>
      </c>
      <c r="F225" s="6" t="s">
        <v>44</v>
      </c>
      <c r="G225" s="6" t="s">
        <v>195</v>
      </c>
      <c r="H225" s="6" t="s">
        <v>195</v>
      </c>
      <c r="I225" s="13">
        <f t="shared" si="18"/>
        <v>9</v>
      </c>
      <c r="J225" s="13">
        <f t="shared" si="17"/>
        <v>0</v>
      </c>
      <c r="K225" s="6" t="s">
        <v>28</v>
      </c>
      <c r="L225" s="6" t="s">
        <v>29</v>
      </c>
      <c r="M225" s="6">
        <v>1</v>
      </c>
      <c r="N225" s="6">
        <v>1</v>
      </c>
      <c r="O225" s="6"/>
      <c r="P225" s="6"/>
      <c r="Q225" s="6"/>
      <c r="R225" s="6"/>
      <c r="S225" s="6"/>
      <c r="T225" s="6"/>
      <c r="U225" s="13">
        <f t="shared" si="19"/>
        <v>0</v>
      </c>
      <c r="V225" s="7"/>
      <c r="W225" s="7"/>
      <c r="X225" s="8" t="s">
        <v>750</v>
      </c>
      <c r="Y225" s="8">
        <v>0.36489058732986451</v>
      </c>
      <c r="Z225" s="8">
        <v>0.36489058732986451</v>
      </c>
      <c r="AA225" s="8">
        <v>1.9581711292266846</v>
      </c>
      <c r="AB225" s="8">
        <v>9</v>
      </c>
      <c r="AC225" s="8" t="s">
        <v>751</v>
      </c>
      <c r="AD225" s="8" t="s">
        <v>568</v>
      </c>
      <c r="AE225" s="8">
        <v>2</v>
      </c>
      <c r="AF225" s="8">
        <v>1.1983180046081543</v>
      </c>
      <c r="AG225" s="8">
        <v>483011.0512821665</v>
      </c>
      <c r="AH225" s="8">
        <v>206944.92458576176</v>
      </c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</row>
    <row r="226" spans="1:133" s="1" customFormat="1" x14ac:dyDescent="0.2">
      <c r="A226" s="6">
        <v>78</v>
      </c>
      <c r="B226" s="9" t="s">
        <v>192</v>
      </c>
      <c r="C226" s="6" t="s">
        <v>39</v>
      </c>
      <c r="D226" s="6" t="s">
        <v>24</v>
      </c>
      <c r="E226" s="6" t="s">
        <v>25</v>
      </c>
      <c r="F226" s="6" t="s">
        <v>44</v>
      </c>
      <c r="G226" s="6" t="s">
        <v>49</v>
      </c>
      <c r="H226" s="6" t="s">
        <v>36</v>
      </c>
      <c r="I226" s="13">
        <f t="shared" si="18"/>
        <v>3</v>
      </c>
      <c r="J226" s="13">
        <f t="shared" si="17"/>
        <v>0</v>
      </c>
      <c r="K226" s="6" t="s">
        <v>135</v>
      </c>
      <c r="L226" s="6" t="s">
        <v>29</v>
      </c>
      <c r="M226" s="6">
        <v>1</v>
      </c>
      <c r="N226" s="6">
        <v>1</v>
      </c>
      <c r="O226" s="6"/>
      <c r="P226" s="6"/>
      <c r="Q226" s="6"/>
      <c r="R226" s="6"/>
      <c r="S226" s="6"/>
      <c r="T226" s="6"/>
      <c r="U226" s="13">
        <f t="shared" si="19"/>
        <v>0</v>
      </c>
      <c r="V226" s="7"/>
      <c r="W226" s="7"/>
      <c r="X226" s="8" t="s">
        <v>216</v>
      </c>
      <c r="Y226" s="8">
        <v>0.30095911979675294</v>
      </c>
      <c r="Z226" s="8">
        <v>0.30095911979675294</v>
      </c>
      <c r="AA226" s="8">
        <v>2.5957763195037842</v>
      </c>
      <c r="AB226" s="8">
        <v>6</v>
      </c>
      <c r="AC226" s="8" t="s">
        <v>217</v>
      </c>
      <c r="AD226" s="8" t="s">
        <v>32</v>
      </c>
      <c r="AE226" s="8">
        <v>2</v>
      </c>
      <c r="AF226" s="8">
        <v>1.5329619646072388</v>
      </c>
      <c r="AG226" s="8">
        <v>468510.74007364025</v>
      </c>
      <c r="AH226" s="8">
        <v>234568.90655277797</v>
      </c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</row>
    <row r="227" spans="1:133" s="1" customFormat="1" x14ac:dyDescent="0.2">
      <c r="A227" s="6">
        <v>47</v>
      </c>
      <c r="B227" s="9" t="s">
        <v>100</v>
      </c>
      <c r="C227" s="6" t="s">
        <v>39</v>
      </c>
      <c r="D227" s="6" t="s">
        <v>24</v>
      </c>
      <c r="E227" s="6" t="s">
        <v>25</v>
      </c>
      <c r="F227" s="6" t="s">
        <v>44</v>
      </c>
      <c r="G227" s="6" t="s">
        <v>49</v>
      </c>
      <c r="H227" s="6" t="s">
        <v>61</v>
      </c>
      <c r="I227" s="13">
        <f t="shared" si="18"/>
        <v>1.5</v>
      </c>
      <c r="J227" s="13">
        <f t="shared" si="17"/>
        <v>0</v>
      </c>
      <c r="K227" s="6" t="s">
        <v>28</v>
      </c>
      <c r="L227" s="6" t="s">
        <v>29</v>
      </c>
      <c r="M227" s="6">
        <v>1</v>
      </c>
      <c r="N227" s="6">
        <v>1</v>
      </c>
      <c r="O227" s="6"/>
      <c r="P227" s="6"/>
      <c r="Q227" s="6"/>
      <c r="R227" s="6"/>
      <c r="S227" s="6"/>
      <c r="T227" s="6"/>
      <c r="U227" s="13">
        <f t="shared" si="19"/>
        <v>0</v>
      </c>
      <c r="V227" s="7"/>
      <c r="W227" s="7"/>
      <c r="X227" s="8" t="s">
        <v>149</v>
      </c>
      <c r="Y227" s="8">
        <v>0.76088642597198497</v>
      </c>
      <c r="Z227" s="8">
        <v>0.76088642597198497</v>
      </c>
      <c r="AA227" s="8">
        <v>2.7590386867523193</v>
      </c>
      <c r="AB227" s="8">
        <v>6</v>
      </c>
      <c r="AC227" s="8" t="s">
        <v>150</v>
      </c>
      <c r="AD227" s="8" t="s">
        <v>32</v>
      </c>
      <c r="AE227" s="8">
        <v>2</v>
      </c>
      <c r="AF227" s="8">
        <v>2.0915117263793945</v>
      </c>
      <c r="AG227" s="8">
        <v>466669.16074560257</v>
      </c>
      <c r="AH227" s="8">
        <v>228260.4111275961</v>
      </c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</row>
    <row r="228" spans="1:133" x14ac:dyDescent="0.2">
      <c r="A228" s="6">
        <v>116</v>
      </c>
      <c r="B228" s="9" t="s">
        <v>100</v>
      </c>
      <c r="C228" s="6" t="s">
        <v>39</v>
      </c>
      <c r="D228" s="6" t="s">
        <v>24</v>
      </c>
      <c r="E228" s="6" t="s">
        <v>25</v>
      </c>
      <c r="F228" s="6" t="s">
        <v>40</v>
      </c>
      <c r="G228" s="6" t="s">
        <v>73</v>
      </c>
      <c r="H228" s="6" t="s">
        <v>73</v>
      </c>
      <c r="I228" s="13">
        <f t="shared" si="18"/>
        <v>0.5625</v>
      </c>
      <c r="J228" s="13">
        <f t="shared" si="17"/>
        <v>0</v>
      </c>
      <c r="K228" s="6" t="s">
        <v>135</v>
      </c>
      <c r="L228" s="6" t="s">
        <v>34</v>
      </c>
      <c r="M228" s="6">
        <v>1</v>
      </c>
      <c r="N228" s="6">
        <v>0</v>
      </c>
      <c r="O228" s="6"/>
      <c r="P228" s="6"/>
      <c r="Q228" s="6"/>
      <c r="R228" s="6"/>
      <c r="S228" s="6"/>
      <c r="T228" s="6"/>
      <c r="U228" s="13">
        <f t="shared" si="19"/>
        <v>0</v>
      </c>
      <c r="V228" s="7"/>
      <c r="W228" s="7"/>
      <c r="X228" s="8" t="s">
        <v>301</v>
      </c>
      <c r="Y228" s="8">
        <v>0.29877075910568229</v>
      </c>
      <c r="Z228" s="8">
        <v>0.29877075910568229</v>
      </c>
      <c r="AA228" s="8">
        <v>3.7536764144897461</v>
      </c>
      <c r="AB228" s="8">
        <v>6</v>
      </c>
      <c r="AC228" s="8" t="s">
        <v>302</v>
      </c>
      <c r="AD228" s="8" t="s">
        <v>254</v>
      </c>
      <c r="AE228" s="8">
        <v>2</v>
      </c>
      <c r="AF228" s="8">
        <v>2.9595973491668701</v>
      </c>
      <c r="AG228" s="8">
        <v>472947.63026725582</v>
      </c>
      <c r="AH228" s="8">
        <v>234023.82192400348</v>
      </c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</row>
    <row r="229" spans="1:133" s="1" customFormat="1" x14ac:dyDescent="0.2">
      <c r="A229" s="6">
        <v>118</v>
      </c>
      <c r="B229" s="9" t="s">
        <v>100</v>
      </c>
      <c r="C229" s="6" t="s">
        <v>39</v>
      </c>
      <c r="D229" s="6" t="s">
        <v>24</v>
      </c>
      <c r="E229" s="6" t="s">
        <v>25</v>
      </c>
      <c r="F229" s="6" t="s">
        <v>44</v>
      </c>
      <c r="G229" s="6" t="s">
        <v>61</v>
      </c>
      <c r="H229" s="6" t="s">
        <v>61</v>
      </c>
      <c r="I229" s="13">
        <f t="shared" si="18"/>
        <v>1</v>
      </c>
      <c r="J229" s="13">
        <f t="shared" si="17"/>
        <v>0</v>
      </c>
      <c r="K229" s="6" t="s">
        <v>135</v>
      </c>
      <c r="L229" s="6" t="s">
        <v>34</v>
      </c>
      <c r="M229" s="6">
        <v>1</v>
      </c>
      <c r="N229" s="6">
        <v>0</v>
      </c>
      <c r="O229" s="6"/>
      <c r="P229" s="6"/>
      <c r="Q229" s="6"/>
      <c r="R229" s="6"/>
      <c r="S229" s="6"/>
      <c r="T229" s="6"/>
      <c r="U229" s="13">
        <f t="shared" si="19"/>
        <v>0</v>
      </c>
      <c r="V229" s="7"/>
      <c r="W229" s="7"/>
      <c r="X229" s="8" t="s">
        <v>305</v>
      </c>
      <c r="Y229" s="8">
        <v>0.41412075281143162</v>
      </c>
      <c r="Z229" s="8">
        <v>0.41412075281143162</v>
      </c>
      <c r="AA229" s="8">
        <v>1.9611213207244873</v>
      </c>
      <c r="AB229" s="8">
        <v>7</v>
      </c>
      <c r="AC229" s="8" t="s">
        <v>306</v>
      </c>
      <c r="AD229" s="8" t="s">
        <v>254</v>
      </c>
      <c r="AE229" s="8">
        <v>2</v>
      </c>
      <c r="AF229" s="8">
        <v>1.1074570417404175</v>
      </c>
      <c r="AG229" s="8">
        <v>473024.86033788475</v>
      </c>
      <c r="AH229" s="8">
        <v>233306.43311596068</v>
      </c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</row>
    <row r="230" spans="1:133" x14ac:dyDescent="0.2">
      <c r="A230" s="6">
        <v>139</v>
      </c>
      <c r="B230" s="9" t="s">
        <v>100</v>
      </c>
      <c r="C230" s="6" t="s">
        <v>39</v>
      </c>
      <c r="D230" s="6" t="s">
        <v>24</v>
      </c>
      <c r="E230" s="6" t="s">
        <v>25</v>
      </c>
      <c r="F230" s="6" t="s">
        <v>58</v>
      </c>
      <c r="G230" s="6" t="s">
        <v>61</v>
      </c>
      <c r="H230" s="6" t="s">
        <v>61</v>
      </c>
      <c r="I230" s="13">
        <f t="shared" si="18"/>
        <v>1</v>
      </c>
      <c r="J230" s="13">
        <f t="shared" si="17"/>
        <v>0</v>
      </c>
      <c r="K230" s="6" t="s">
        <v>28</v>
      </c>
      <c r="L230" s="6" t="s">
        <v>29</v>
      </c>
      <c r="M230" s="6">
        <v>1</v>
      </c>
      <c r="N230" s="6">
        <v>1</v>
      </c>
      <c r="O230" s="6"/>
      <c r="P230" s="6"/>
      <c r="Q230" s="6"/>
      <c r="R230" s="6"/>
      <c r="S230" s="6"/>
      <c r="T230" s="6"/>
      <c r="U230" s="13">
        <f t="shared" si="19"/>
        <v>0</v>
      </c>
      <c r="V230" s="7"/>
      <c r="W230" s="7"/>
      <c r="X230" s="8" t="s">
        <v>349</v>
      </c>
      <c r="Y230" s="8">
        <v>0.56700408458709739</v>
      </c>
      <c r="Z230" s="8">
        <v>0.56700408458709739</v>
      </c>
      <c r="AA230" s="8">
        <v>2.8333728313446045</v>
      </c>
      <c r="AB230" s="8">
        <v>6</v>
      </c>
      <c r="AC230" s="8" t="s">
        <v>350</v>
      </c>
      <c r="AD230" s="8" t="s">
        <v>254</v>
      </c>
      <c r="AE230" s="8">
        <v>2</v>
      </c>
      <c r="AF230" s="8">
        <v>2.0338644981384277</v>
      </c>
      <c r="AG230" s="8">
        <v>475275.00476279459</v>
      </c>
      <c r="AH230" s="8">
        <v>232213.35796201447</v>
      </c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</row>
    <row r="231" spans="1:133" x14ac:dyDescent="0.2">
      <c r="A231" s="6">
        <v>140</v>
      </c>
      <c r="B231" s="9" t="s">
        <v>100</v>
      </c>
      <c r="C231" s="6" t="s">
        <v>39</v>
      </c>
      <c r="D231" s="6" t="s">
        <v>24</v>
      </c>
      <c r="E231" s="6" t="s">
        <v>25</v>
      </c>
      <c r="F231" s="6" t="s">
        <v>26</v>
      </c>
      <c r="G231" s="6" t="s">
        <v>61</v>
      </c>
      <c r="H231" s="6" t="s">
        <v>61</v>
      </c>
      <c r="I231" s="13">
        <f t="shared" si="18"/>
        <v>1</v>
      </c>
      <c r="J231" s="13">
        <f t="shared" si="17"/>
        <v>0</v>
      </c>
      <c r="K231" s="6" t="s">
        <v>135</v>
      </c>
      <c r="L231" s="6" t="s">
        <v>34</v>
      </c>
      <c r="M231" s="6">
        <v>1</v>
      </c>
      <c r="N231" s="6">
        <v>0</v>
      </c>
      <c r="O231" s="6"/>
      <c r="P231" s="6"/>
      <c r="Q231" s="6"/>
      <c r="R231" s="6"/>
      <c r="S231" s="6"/>
      <c r="T231" s="6"/>
      <c r="U231" s="13">
        <f t="shared" si="19"/>
        <v>0</v>
      </c>
      <c r="V231" s="7"/>
      <c r="W231" s="7"/>
      <c r="X231" s="8" t="s">
        <v>351</v>
      </c>
      <c r="Y231" s="8">
        <v>0.60131223678588874</v>
      </c>
      <c r="Z231" s="8">
        <v>0.60131223678588874</v>
      </c>
      <c r="AA231" s="8">
        <v>3.6689937114715576</v>
      </c>
      <c r="AB231" s="8">
        <v>5</v>
      </c>
      <c r="AC231" s="8" t="s">
        <v>350</v>
      </c>
      <c r="AD231" s="8" t="s">
        <v>254</v>
      </c>
      <c r="AE231" s="8">
        <v>2</v>
      </c>
      <c r="AF231" s="8">
        <v>2.4606399536132812</v>
      </c>
      <c r="AG231" s="8">
        <v>475288.48814762663</v>
      </c>
      <c r="AH231" s="8">
        <v>232212.44428699932</v>
      </c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</row>
    <row r="232" spans="1:133" x14ac:dyDescent="0.2">
      <c r="A232" s="6">
        <v>141</v>
      </c>
      <c r="B232" s="9" t="s">
        <v>100</v>
      </c>
      <c r="C232" s="6" t="s">
        <v>39</v>
      </c>
      <c r="D232" s="6" t="s">
        <v>24</v>
      </c>
      <c r="E232" s="6" t="s">
        <v>25</v>
      </c>
      <c r="F232" s="6" t="s">
        <v>26</v>
      </c>
      <c r="G232" s="6" t="s">
        <v>61</v>
      </c>
      <c r="H232" s="6" t="s">
        <v>61</v>
      </c>
      <c r="I232" s="13">
        <f t="shared" si="18"/>
        <v>1</v>
      </c>
      <c r="J232" s="13">
        <f t="shared" si="17"/>
        <v>0</v>
      </c>
      <c r="K232" s="6" t="s">
        <v>135</v>
      </c>
      <c r="L232" s="6" t="s">
        <v>34</v>
      </c>
      <c r="M232" s="6">
        <v>1</v>
      </c>
      <c r="N232" s="6">
        <v>0</v>
      </c>
      <c r="O232" s="6"/>
      <c r="P232" s="6"/>
      <c r="Q232" s="6"/>
      <c r="R232" s="6"/>
      <c r="S232" s="6"/>
      <c r="T232" s="6"/>
      <c r="U232" s="13">
        <f t="shared" si="19"/>
        <v>0</v>
      </c>
      <c r="V232" s="7"/>
      <c r="W232" s="7"/>
      <c r="X232" s="8" t="s">
        <v>352</v>
      </c>
      <c r="Y232" s="8">
        <v>0.51395742177963255</v>
      </c>
      <c r="Z232" s="8">
        <v>0.51395742177963255</v>
      </c>
      <c r="AA232" s="8">
        <v>1.5166783332824707</v>
      </c>
      <c r="AB232" s="8">
        <v>8</v>
      </c>
      <c r="AC232" s="8" t="s">
        <v>353</v>
      </c>
      <c r="AD232" s="8" t="s">
        <v>254</v>
      </c>
      <c r="AE232" s="8">
        <v>2</v>
      </c>
      <c r="AF232" s="8">
        <v>0.93581825494766235</v>
      </c>
      <c r="AG232" s="8">
        <v>475737.68418950442</v>
      </c>
      <c r="AH232" s="8">
        <v>232171.79539676686</v>
      </c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</row>
    <row r="233" spans="1:133" s="1" customFormat="1" x14ac:dyDescent="0.2">
      <c r="A233" s="6">
        <v>146</v>
      </c>
      <c r="B233" s="9" t="s">
        <v>100</v>
      </c>
      <c r="C233" s="6" t="s">
        <v>39</v>
      </c>
      <c r="D233" s="6" t="s">
        <v>24</v>
      </c>
      <c r="E233" s="6" t="s">
        <v>25</v>
      </c>
      <c r="F233" s="6" t="s">
        <v>26</v>
      </c>
      <c r="G233" s="6" t="s">
        <v>61</v>
      </c>
      <c r="H233" s="6" t="s">
        <v>61</v>
      </c>
      <c r="I233" s="13">
        <f t="shared" si="18"/>
        <v>1</v>
      </c>
      <c r="J233" s="13">
        <f t="shared" si="17"/>
        <v>0</v>
      </c>
      <c r="K233" s="6" t="s">
        <v>135</v>
      </c>
      <c r="L233" s="6" t="s">
        <v>34</v>
      </c>
      <c r="M233" s="6">
        <v>1</v>
      </c>
      <c r="N233" s="6">
        <v>0</v>
      </c>
      <c r="O233" s="6"/>
      <c r="P233" s="6"/>
      <c r="Q233" s="6"/>
      <c r="R233" s="6"/>
      <c r="S233" s="6"/>
      <c r="T233" s="6"/>
      <c r="U233" s="13">
        <f t="shared" si="19"/>
        <v>0</v>
      </c>
      <c r="V233" s="7"/>
      <c r="W233" s="7"/>
      <c r="X233" s="8" t="s">
        <v>362</v>
      </c>
      <c r="Y233" s="8">
        <v>0.47397146463394174</v>
      </c>
      <c r="Z233" s="8">
        <v>0.47397146463394174</v>
      </c>
      <c r="AA233" s="8">
        <v>2.545269250869751</v>
      </c>
      <c r="AB233" s="8">
        <v>5</v>
      </c>
      <c r="AC233" s="8" t="s">
        <v>363</v>
      </c>
      <c r="AD233" s="8" t="s">
        <v>254</v>
      </c>
      <c r="AE233" s="8">
        <v>2</v>
      </c>
      <c r="AF233" s="8">
        <v>1.7338541746139526</v>
      </c>
      <c r="AG233" s="8">
        <v>475148.26250254834</v>
      </c>
      <c r="AH233" s="8">
        <v>232784.45347786992</v>
      </c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</row>
    <row r="234" spans="1:133" x14ac:dyDescent="0.2">
      <c r="A234" s="6">
        <v>147</v>
      </c>
      <c r="B234" s="9" t="s">
        <v>100</v>
      </c>
      <c r="C234" s="6" t="s">
        <v>39</v>
      </c>
      <c r="D234" s="6" t="s">
        <v>24</v>
      </c>
      <c r="E234" s="6" t="s">
        <v>25</v>
      </c>
      <c r="F234" s="6" t="s">
        <v>58</v>
      </c>
      <c r="G234" s="6" t="s">
        <v>61</v>
      </c>
      <c r="H234" s="6" t="s">
        <v>61</v>
      </c>
      <c r="I234" s="13">
        <f t="shared" si="18"/>
        <v>1</v>
      </c>
      <c r="J234" s="13">
        <f t="shared" si="17"/>
        <v>0</v>
      </c>
      <c r="K234" s="6" t="s">
        <v>135</v>
      </c>
      <c r="L234" s="6" t="s">
        <v>34</v>
      </c>
      <c r="M234" s="6">
        <v>1</v>
      </c>
      <c r="N234" s="6">
        <v>0</v>
      </c>
      <c r="O234" s="6"/>
      <c r="P234" s="6"/>
      <c r="Q234" s="6"/>
      <c r="R234" s="6"/>
      <c r="S234" s="6"/>
      <c r="T234" s="6"/>
      <c r="U234" s="13">
        <f t="shared" si="19"/>
        <v>0</v>
      </c>
      <c r="V234" s="7"/>
      <c r="W234" s="7"/>
      <c r="X234" s="8" t="s">
        <v>364</v>
      </c>
      <c r="Y234" s="8">
        <v>0.51076667070388782</v>
      </c>
      <c r="Z234" s="8">
        <v>0.51076667070388782</v>
      </c>
      <c r="AA234" s="8">
        <v>8.9748420715332031</v>
      </c>
      <c r="AB234" s="8">
        <v>4</v>
      </c>
      <c r="AC234" s="8" t="s">
        <v>363</v>
      </c>
      <c r="AD234" s="8" t="s">
        <v>254</v>
      </c>
      <c r="AE234" s="8">
        <v>2</v>
      </c>
      <c r="AF234" s="8">
        <v>5.0488400459289551</v>
      </c>
      <c r="AG234" s="8">
        <v>475147.87242549058</v>
      </c>
      <c r="AH234" s="8">
        <v>232798.87828316487</v>
      </c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</row>
    <row r="235" spans="1:133" x14ac:dyDescent="0.2">
      <c r="A235" s="6">
        <v>153</v>
      </c>
      <c r="B235" s="9" t="s">
        <v>100</v>
      </c>
      <c r="C235" s="6" t="s">
        <v>39</v>
      </c>
      <c r="D235" s="6" t="s">
        <v>24</v>
      </c>
      <c r="E235" s="6" t="s">
        <v>25</v>
      </c>
      <c r="F235" s="6" t="s">
        <v>44</v>
      </c>
      <c r="G235" s="6" t="s">
        <v>61</v>
      </c>
      <c r="H235" s="6" t="s">
        <v>61</v>
      </c>
      <c r="I235" s="13">
        <f t="shared" si="18"/>
        <v>1</v>
      </c>
      <c r="J235" s="13">
        <f t="shared" si="17"/>
        <v>0</v>
      </c>
      <c r="K235" s="6" t="s">
        <v>135</v>
      </c>
      <c r="L235" s="6" t="s">
        <v>34</v>
      </c>
      <c r="M235" s="6">
        <v>1</v>
      </c>
      <c r="N235" s="6">
        <v>0</v>
      </c>
      <c r="O235" s="6"/>
      <c r="P235" s="6"/>
      <c r="Q235" s="6"/>
      <c r="R235" s="6"/>
      <c r="S235" s="6"/>
      <c r="T235" s="6"/>
      <c r="U235" s="13">
        <f t="shared" si="19"/>
        <v>0</v>
      </c>
      <c r="V235" s="7"/>
      <c r="W235" s="7"/>
      <c r="X235" s="8" t="s">
        <v>375</v>
      </c>
      <c r="Y235" s="8">
        <v>0.48979079723358143</v>
      </c>
      <c r="Z235" s="8">
        <v>0.48979079723358143</v>
      </c>
      <c r="AA235" s="8">
        <v>1.7736794948577881</v>
      </c>
      <c r="AB235" s="8">
        <v>7</v>
      </c>
      <c r="AC235" s="8" t="s">
        <v>376</v>
      </c>
      <c r="AD235" s="8" t="s">
        <v>254</v>
      </c>
      <c r="AE235" s="8">
        <v>2</v>
      </c>
      <c r="AF235" s="8">
        <v>1.0310851335525513</v>
      </c>
      <c r="AG235" s="8">
        <v>475722.16653089697</v>
      </c>
      <c r="AH235" s="8">
        <v>233622.57264371795</v>
      </c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</row>
    <row r="236" spans="1:133" x14ac:dyDescent="0.2">
      <c r="A236" s="6">
        <v>154</v>
      </c>
      <c r="B236" s="9" t="s">
        <v>100</v>
      </c>
      <c r="C236" s="6" t="s">
        <v>39</v>
      </c>
      <c r="D236" s="6" t="s">
        <v>24</v>
      </c>
      <c r="E236" s="6" t="s">
        <v>25</v>
      </c>
      <c r="F236" s="6" t="s">
        <v>40</v>
      </c>
      <c r="G236" s="6" t="s">
        <v>61</v>
      </c>
      <c r="H236" s="6" t="s">
        <v>61</v>
      </c>
      <c r="I236" s="13">
        <f t="shared" si="18"/>
        <v>1</v>
      </c>
      <c r="J236" s="13">
        <f t="shared" si="17"/>
        <v>0</v>
      </c>
      <c r="K236" s="6" t="s">
        <v>135</v>
      </c>
      <c r="L236" s="6" t="s">
        <v>34</v>
      </c>
      <c r="M236" s="6">
        <v>1</v>
      </c>
      <c r="N236" s="6">
        <v>0</v>
      </c>
      <c r="O236" s="6"/>
      <c r="P236" s="6"/>
      <c r="Q236" s="6"/>
      <c r="R236" s="6"/>
      <c r="S236" s="6"/>
      <c r="T236" s="6"/>
      <c r="U236" s="13">
        <f t="shared" si="19"/>
        <v>0</v>
      </c>
      <c r="V236" s="7"/>
      <c r="W236" s="7"/>
      <c r="X236" s="8" t="s">
        <v>377</v>
      </c>
      <c r="Y236" s="8">
        <v>0.99708066925171812</v>
      </c>
      <c r="Z236" s="8">
        <v>0.99708066925171812</v>
      </c>
      <c r="AA236" s="8">
        <v>2.5171158313751221</v>
      </c>
      <c r="AB236" s="8">
        <v>5</v>
      </c>
      <c r="AC236" s="8" t="s">
        <v>378</v>
      </c>
      <c r="AD236" s="8" t="s">
        <v>254</v>
      </c>
      <c r="AE236" s="8">
        <v>2</v>
      </c>
      <c r="AF236" s="8">
        <v>1.6911733150482178</v>
      </c>
      <c r="AG236" s="8">
        <v>475728.68099740258</v>
      </c>
      <c r="AH236" s="8">
        <v>233634.09579256989</v>
      </c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</row>
    <row r="237" spans="1:133" x14ac:dyDescent="0.2">
      <c r="A237" s="6">
        <v>155</v>
      </c>
      <c r="B237" s="9" t="s">
        <v>100</v>
      </c>
      <c r="C237" s="6" t="s">
        <v>39</v>
      </c>
      <c r="D237" s="6" t="s">
        <v>24</v>
      </c>
      <c r="E237" s="6" t="s">
        <v>25</v>
      </c>
      <c r="F237" s="6" t="s">
        <v>44</v>
      </c>
      <c r="G237" s="6" t="s">
        <v>61</v>
      </c>
      <c r="H237" s="6" t="s">
        <v>61</v>
      </c>
      <c r="I237" s="13">
        <f t="shared" si="18"/>
        <v>1</v>
      </c>
      <c r="J237" s="13">
        <f t="shared" si="17"/>
        <v>0</v>
      </c>
      <c r="K237" s="6" t="s">
        <v>135</v>
      </c>
      <c r="L237" s="6" t="s">
        <v>34</v>
      </c>
      <c r="M237" s="6">
        <v>1</v>
      </c>
      <c r="N237" s="6">
        <v>0</v>
      </c>
      <c r="O237" s="6"/>
      <c r="P237" s="6"/>
      <c r="Q237" s="6"/>
      <c r="R237" s="6"/>
      <c r="S237" s="6"/>
      <c r="T237" s="6"/>
      <c r="U237" s="13">
        <f t="shared" si="19"/>
        <v>0</v>
      </c>
      <c r="V237" s="7"/>
      <c r="W237" s="7"/>
      <c r="X237" s="8" t="s">
        <v>379</v>
      </c>
      <c r="Y237" s="8">
        <v>2.8591786109681658</v>
      </c>
      <c r="Z237" s="8">
        <v>2.8591786109681658</v>
      </c>
      <c r="AA237" s="8">
        <v>7.1449623107910156</v>
      </c>
      <c r="AB237" s="8">
        <v>4</v>
      </c>
      <c r="AC237" s="8" t="s">
        <v>380</v>
      </c>
      <c r="AD237" s="8" t="s">
        <v>254</v>
      </c>
      <c r="AE237" s="8">
        <v>2</v>
      </c>
      <c r="AF237" s="8">
        <v>3.8619341850280762</v>
      </c>
      <c r="AG237" s="8">
        <v>475931.36702652316</v>
      </c>
      <c r="AH237" s="8">
        <v>234231.17435565975</v>
      </c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</row>
    <row r="238" spans="1:133" s="1" customFormat="1" x14ac:dyDescent="0.2">
      <c r="A238" s="6">
        <v>156</v>
      </c>
      <c r="B238" s="9" t="s">
        <v>100</v>
      </c>
      <c r="C238" s="6" t="s">
        <v>39</v>
      </c>
      <c r="D238" s="6" t="s">
        <v>24</v>
      </c>
      <c r="E238" s="6" t="s">
        <v>25</v>
      </c>
      <c r="F238" s="6" t="s">
        <v>40</v>
      </c>
      <c r="G238" s="6" t="s">
        <v>61</v>
      </c>
      <c r="H238" s="6" t="s">
        <v>61</v>
      </c>
      <c r="I238" s="13">
        <f t="shared" si="18"/>
        <v>1</v>
      </c>
      <c r="J238" s="13">
        <f t="shared" si="17"/>
        <v>0</v>
      </c>
      <c r="K238" s="6" t="s">
        <v>135</v>
      </c>
      <c r="L238" s="6" t="s">
        <v>34</v>
      </c>
      <c r="M238" s="6">
        <v>1</v>
      </c>
      <c r="N238" s="6">
        <v>0</v>
      </c>
      <c r="O238" s="6"/>
      <c r="P238" s="6"/>
      <c r="Q238" s="6"/>
      <c r="R238" s="6"/>
      <c r="S238" s="6"/>
      <c r="T238" s="6"/>
      <c r="U238" s="13">
        <f t="shared" si="19"/>
        <v>0</v>
      </c>
      <c r="V238" s="7"/>
      <c r="W238" s="7"/>
      <c r="X238" s="8" t="s">
        <v>381</v>
      </c>
      <c r="Y238" s="8">
        <v>0.49425042867660518</v>
      </c>
      <c r="Z238" s="8">
        <v>0.49425042867660518</v>
      </c>
      <c r="AA238" s="8">
        <v>0</v>
      </c>
      <c r="AB238" s="8">
        <v>3</v>
      </c>
      <c r="AC238" s="8" t="s">
        <v>382</v>
      </c>
      <c r="AD238" s="8" t="s">
        <v>254</v>
      </c>
      <c r="AE238" s="8">
        <v>0</v>
      </c>
      <c r="AF238" s="8">
        <v>0</v>
      </c>
      <c r="AG238" s="8">
        <v>475932.69732920569</v>
      </c>
      <c r="AH238" s="8">
        <v>234233.08190365336</v>
      </c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</row>
    <row r="239" spans="1:133" s="1" customFormat="1" x14ac:dyDescent="0.2">
      <c r="A239" s="6">
        <v>77</v>
      </c>
      <c r="B239" s="9" t="s">
        <v>213</v>
      </c>
      <c r="C239" s="6" t="s">
        <v>39</v>
      </c>
      <c r="D239" s="6" t="s">
        <v>24</v>
      </c>
      <c r="E239" s="6" t="s">
        <v>25</v>
      </c>
      <c r="F239" s="6" t="s">
        <v>44</v>
      </c>
      <c r="G239" s="6" t="s">
        <v>36</v>
      </c>
      <c r="H239" s="6" t="s">
        <v>36</v>
      </c>
      <c r="I239" s="13">
        <f t="shared" si="18"/>
        <v>4</v>
      </c>
      <c r="J239" s="13">
        <f t="shared" si="17"/>
        <v>0</v>
      </c>
      <c r="K239" s="6" t="s">
        <v>135</v>
      </c>
      <c r="L239" s="6" t="s">
        <v>34</v>
      </c>
      <c r="M239" s="6">
        <v>1</v>
      </c>
      <c r="N239" s="6">
        <v>0</v>
      </c>
      <c r="O239" s="6"/>
      <c r="P239" s="6"/>
      <c r="Q239" s="6"/>
      <c r="R239" s="6"/>
      <c r="S239" s="6"/>
      <c r="T239" s="6"/>
      <c r="U239" s="13">
        <f t="shared" si="19"/>
        <v>0</v>
      </c>
      <c r="V239" s="7"/>
      <c r="W239" s="7"/>
      <c r="X239" s="8" t="s">
        <v>214</v>
      </c>
      <c r="Y239" s="8">
        <v>0.40450535535812393</v>
      </c>
      <c r="Z239" s="8">
        <v>0.40450535535812393</v>
      </c>
      <c r="AA239" s="8">
        <v>4.9022316932678223</v>
      </c>
      <c r="AB239" s="8">
        <v>5</v>
      </c>
      <c r="AC239" s="8" t="s">
        <v>215</v>
      </c>
      <c r="AD239" s="8" t="s">
        <v>32</v>
      </c>
      <c r="AE239" s="8">
        <v>2</v>
      </c>
      <c r="AF239" s="8">
        <v>2.8469512462615967</v>
      </c>
      <c r="AG239" s="8">
        <v>468519.46444817923</v>
      </c>
      <c r="AH239" s="8">
        <v>233880.13967600514</v>
      </c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</row>
    <row r="240" spans="1:133" s="1" customFormat="1" x14ac:dyDescent="0.2">
      <c r="A240" s="6">
        <v>84</v>
      </c>
      <c r="B240" s="9" t="s">
        <v>206</v>
      </c>
      <c r="C240" s="6" t="s">
        <v>39</v>
      </c>
      <c r="D240" s="6" t="s">
        <v>24</v>
      </c>
      <c r="E240" s="6" t="s">
        <v>25</v>
      </c>
      <c r="F240" s="6" t="s">
        <v>44</v>
      </c>
      <c r="G240" s="6" t="s">
        <v>27</v>
      </c>
      <c r="H240" s="6" t="s">
        <v>27</v>
      </c>
      <c r="I240" s="13">
        <f t="shared" si="18"/>
        <v>6.25</v>
      </c>
      <c r="J240" s="13">
        <f t="shared" si="17"/>
        <v>0</v>
      </c>
      <c r="K240" s="6" t="s">
        <v>28</v>
      </c>
      <c r="L240" s="6" t="s">
        <v>29</v>
      </c>
      <c r="M240" s="6">
        <v>1</v>
      </c>
      <c r="N240" s="6">
        <v>1</v>
      </c>
      <c r="O240" s="6"/>
      <c r="P240" s="6"/>
      <c r="Q240" s="6"/>
      <c r="R240" s="6"/>
      <c r="S240" s="6"/>
      <c r="T240" s="6"/>
      <c r="U240" s="13">
        <f t="shared" si="19"/>
        <v>0</v>
      </c>
      <c r="V240" s="7"/>
      <c r="W240" s="7"/>
      <c r="X240" s="8" t="s">
        <v>228</v>
      </c>
      <c r="Y240" s="8">
        <v>0.28744260014270046</v>
      </c>
      <c r="Z240" s="8">
        <v>0.28744260014270046</v>
      </c>
      <c r="AA240" s="8">
        <v>5.1923642158508301</v>
      </c>
      <c r="AB240" s="8">
        <v>5</v>
      </c>
      <c r="AC240" s="8" t="s">
        <v>229</v>
      </c>
      <c r="AD240" s="8" t="s">
        <v>32</v>
      </c>
      <c r="AE240" s="8">
        <v>2</v>
      </c>
      <c r="AF240" s="8">
        <v>3.0474765300750732</v>
      </c>
      <c r="AG240" s="8">
        <v>470589.70621984219</v>
      </c>
      <c r="AH240" s="8">
        <v>237469.78633093619</v>
      </c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</row>
    <row r="241" spans="1:133" x14ac:dyDescent="0.2">
      <c r="A241" s="6">
        <v>420</v>
      </c>
      <c r="B241" s="11" t="s">
        <v>33</v>
      </c>
      <c r="C241" s="6" t="s">
        <v>39</v>
      </c>
      <c r="D241" s="6" t="s">
        <v>35</v>
      </c>
      <c r="E241" s="6" t="s">
        <v>235</v>
      </c>
      <c r="F241" s="6" t="s">
        <v>58</v>
      </c>
      <c r="G241" s="6" t="s">
        <v>195</v>
      </c>
      <c r="H241" s="6" t="s">
        <v>73</v>
      </c>
      <c r="I241" s="13">
        <f t="shared" si="18"/>
        <v>2.25</v>
      </c>
      <c r="J241" s="13">
        <f t="shared" si="17"/>
        <v>1</v>
      </c>
      <c r="K241" s="6" t="s">
        <v>38</v>
      </c>
      <c r="L241" s="6" t="s">
        <v>39</v>
      </c>
      <c r="M241" s="6">
        <v>1</v>
      </c>
      <c r="N241" s="6">
        <v>0</v>
      </c>
      <c r="O241" s="11" t="s">
        <v>33</v>
      </c>
      <c r="P241" s="6" t="s">
        <v>39</v>
      </c>
      <c r="Q241" s="6" t="s">
        <v>235</v>
      </c>
      <c r="R241" s="6" t="s">
        <v>44</v>
      </c>
      <c r="S241" s="6" t="s">
        <v>27</v>
      </c>
      <c r="T241" s="6" t="s">
        <v>73</v>
      </c>
      <c r="U241" s="13">
        <f t="shared" si="19"/>
        <v>1.875</v>
      </c>
      <c r="V241" s="7"/>
      <c r="W241" s="7"/>
      <c r="X241" s="8" t="s">
        <v>861</v>
      </c>
      <c r="Y241" s="8">
        <v>0.56939759731292749</v>
      </c>
      <c r="Z241" s="8">
        <v>0.56939759731292749</v>
      </c>
      <c r="AA241" s="8">
        <v>3.0394651889801025</v>
      </c>
      <c r="AB241" s="8">
        <v>5</v>
      </c>
      <c r="AC241" s="8" t="s">
        <v>139</v>
      </c>
      <c r="AD241" s="8" t="s">
        <v>799</v>
      </c>
      <c r="AE241" s="8">
        <v>2</v>
      </c>
      <c r="AF241" s="8">
        <v>1.712128758430481</v>
      </c>
      <c r="AG241" s="8">
        <v>477773.23403415631</v>
      </c>
      <c r="AH241" s="8">
        <v>207126.6456183409</v>
      </c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</row>
    <row r="242" spans="1:133" x14ac:dyDescent="0.2">
      <c r="A242" s="6">
        <v>421</v>
      </c>
      <c r="B242" s="11" t="s">
        <v>33</v>
      </c>
      <c r="C242" s="6" t="s">
        <v>39</v>
      </c>
      <c r="D242" s="6" t="s">
        <v>35</v>
      </c>
      <c r="E242" s="6" t="s">
        <v>235</v>
      </c>
      <c r="F242" s="6" t="s">
        <v>40</v>
      </c>
      <c r="G242" s="6" t="s">
        <v>36</v>
      </c>
      <c r="H242" s="6" t="s">
        <v>37</v>
      </c>
      <c r="I242" s="13">
        <f t="shared" si="18"/>
        <v>1</v>
      </c>
      <c r="J242" s="13">
        <f t="shared" si="17"/>
        <v>1</v>
      </c>
      <c r="K242" s="6" t="s">
        <v>38</v>
      </c>
      <c r="L242" s="6" t="s">
        <v>34</v>
      </c>
      <c r="M242" s="6">
        <v>1</v>
      </c>
      <c r="N242" s="6">
        <v>0</v>
      </c>
      <c r="O242" s="11" t="s">
        <v>33</v>
      </c>
      <c r="P242" s="6" t="s">
        <v>39</v>
      </c>
      <c r="Q242" s="6" t="s">
        <v>235</v>
      </c>
      <c r="R242" s="6" t="s">
        <v>58</v>
      </c>
      <c r="S242" s="6" t="s">
        <v>27</v>
      </c>
      <c r="T242" s="6" t="s">
        <v>37</v>
      </c>
      <c r="U242" s="13">
        <f t="shared" si="19"/>
        <v>1.25</v>
      </c>
      <c r="V242" s="7"/>
      <c r="W242" s="7"/>
      <c r="X242" s="8" t="s">
        <v>862</v>
      </c>
      <c r="Y242" s="8">
        <v>0.58365564823150617</v>
      </c>
      <c r="Z242" s="8">
        <v>0.58365564823150617</v>
      </c>
      <c r="AA242" s="8">
        <v>3.8398025035858154</v>
      </c>
      <c r="AB242" s="8">
        <v>5</v>
      </c>
      <c r="AC242" s="8" t="s">
        <v>863</v>
      </c>
      <c r="AD242" s="8" t="s">
        <v>799</v>
      </c>
      <c r="AE242" s="8">
        <v>2</v>
      </c>
      <c r="AF242" s="8">
        <v>1.8530758619308472</v>
      </c>
      <c r="AG242" s="8">
        <v>477393.15293605026</v>
      </c>
      <c r="AH242" s="8">
        <v>207142.84352116365</v>
      </c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</row>
    <row r="243" spans="1:133" x14ac:dyDescent="0.2">
      <c r="A243" s="6">
        <v>244</v>
      </c>
      <c r="B243" s="11" t="s">
        <v>43</v>
      </c>
      <c r="C243" s="6" t="s">
        <v>39</v>
      </c>
      <c r="D243" s="6" t="s">
        <v>24</v>
      </c>
      <c r="E243" s="6" t="s">
        <v>235</v>
      </c>
      <c r="F243" s="6" t="s">
        <v>26</v>
      </c>
      <c r="G243" s="6" t="s">
        <v>27</v>
      </c>
      <c r="H243" s="6" t="s">
        <v>27</v>
      </c>
      <c r="I243" s="13">
        <f t="shared" si="18"/>
        <v>6.25</v>
      </c>
      <c r="J243" s="13">
        <f t="shared" si="17"/>
        <v>0</v>
      </c>
      <c r="K243" s="6" t="s">
        <v>28</v>
      </c>
      <c r="L243" s="6" t="s">
        <v>29</v>
      </c>
      <c r="M243" s="6">
        <v>1</v>
      </c>
      <c r="N243" s="6">
        <v>1</v>
      </c>
      <c r="O243" s="6"/>
      <c r="P243" s="6"/>
      <c r="Q243" s="6"/>
      <c r="R243" s="6"/>
      <c r="S243" s="6"/>
      <c r="T243" s="6"/>
      <c r="U243" s="13">
        <f t="shared" si="19"/>
        <v>0</v>
      </c>
      <c r="V243" s="7"/>
      <c r="W243" s="7"/>
      <c r="X243" s="8" t="s">
        <v>558</v>
      </c>
      <c r="Y243" s="8">
        <v>0.39789381265640295</v>
      </c>
      <c r="Z243" s="8">
        <v>0.39789381265640295</v>
      </c>
      <c r="AA243" s="8">
        <v>1.6527755260467529</v>
      </c>
      <c r="AB243" s="8">
        <v>8</v>
      </c>
      <c r="AC243" s="8" t="s">
        <v>559</v>
      </c>
      <c r="AD243" s="8" t="s">
        <v>254</v>
      </c>
      <c r="AE243" s="8">
        <v>2</v>
      </c>
      <c r="AF243" s="8">
        <v>0.99655622243881226</v>
      </c>
      <c r="AG243" s="8">
        <v>487552.65116279735</v>
      </c>
      <c r="AH243" s="8">
        <v>229578.37520031224</v>
      </c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</row>
    <row r="244" spans="1:133" x14ac:dyDescent="0.2">
      <c r="A244" s="6">
        <v>419</v>
      </c>
      <c r="B244" s="11" t="s">
        <v>43</v>
      </c>
      <c r="C244" s="6" t="s">
        <v>39</v>
      </c>
      <c r="D244" s="6" t="s">
        <v>24</v>
      </c>
      <c r="E244" s="6" t="s">
        <v>235</v>
      </c>
      <c r="F244" s="6" t="s">
        <v>26</v>
      </c>
      <c r="G244" s="6" t="s">
        <v>27</v>
      </c>
      <c r="H244" s="6" t="s">
        <v>27</v>
      </c>
      <c r="I244" s="13">
        <f t="shared" si="18"/>
        <v>6.25</v>
      </c>
      <c r="J244" s="13">
        <f t="shared" si="17"/>
        <v>0</v>
      </c>
      <c r="K244" s="6" t="s">
        <v>38</v>
      </c>
      <c r="L244" s="6" t="s">
        <v>39</v>
      </c>
      <c r="M244" s="6">
        <v>1</v>
      </c>
      <c r="N244" s="6">
        <v>0</v>
      </c>
      <c r="O244" s="6"/>
      <c r="P244" s="6"/>
      <c r="Q244" s="6"/>
      <c r="R244" s="6"/>
      <c r="S244" s="6"/>
      <c r="T244" s="6"/>
      <c r="U244" s="13">
        <f t="shared" si="19"/>
        <v>0</v>
      </c>
      <c r="V244" s="7"/>
      <c r="W244" s="7"/>
      <c r="X244" s="8" t="s">
        <v>859</v>
      </c>
      <c r="Y244" s="8">
        <v>0.83725738618383561</v>
      </c>
      <c r="Z244" s="8">
        <v>0.83725738618383561</v>
      </c>
      <c r="AA244" s="8">
        <v>3.0545775890350342</v>
      </c>
      <c r="AB244" s="8">
        <v>4</v>
      </c>
      <c r="AC244" s="8" t="s">
        <v>860</v>
      </c>
      <c r="AD244" s="8" t="s">
        <v>799</v>
      </c>
      <c r="AE244" s="8">
        <v>2</v>
      </c>
      <c r="AF244" s="8">
        <v>1.720948338508606</v>
      </c>
      <c r="AG244" s="8">
        <v>477780.13260323269</v>
      </c>
      <c r="AH244" s="8">
        <v>207114.46038116681</v>
      </c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</row>
    <row r="245" spans="1:133" x14ac:dyDescent="0.2">
      <c r="A245" s="6">
        <v>436</v>
      </c>
      <c r="B245" s="11" t="s">
        <v>43</v>
      </c>
      <c r="C245" s="6" t="s">
        <v>39</v>
      </c>
      <c r="D245" s="6" t="s">
        <v>24</v>
      </c>
      <c r="E245" s="6" t="s">
        <v>235</v>
      </c>
      <c r="F245" s="6" t="s">
        <v>26</v>
      </c>
      <c r="G245" s="6" t="s">
        <v>27</v>
      </c>
      <c r="H245" s="6" t="s">
        <v>27</v>
      </c>
      <c r="I245" s="13">
        <f t="shared" si="18"/>
        <v>6.25</v>
      </c>
      <c r="J245" s="13">
        <f t="shared" si="17"/>
        <v>0</v>
      </c>
      <c r="K245" s="6" t="s">
        <v>28</v>
      </c>
      <c r="L245" s="6" t="s">
        <v>39</v>
      </c>
      <c r="M245" s="6">
        <v>2</v>
      </c>
      <c r="N245" s="6">
        <v>0</v>
      </c>
      <c r="O245" s="6"/>
      <c r="P245" s="6"/>
      <c r="Q245" s="6"/>
      <c r="R245" s="6"/>
      <c r="S245" s="6"/>
      <c r="T245" s="6"/>
      <c r="U245" s="13">
        <f t="shared" si="19"/>
        <v>0</v>
      </c>
      <c r="V245" s="7"/>
      <c r="W245" s="7"/>
      <c r="X245" s="8" t="s">
        <v>885</v>
      </c>
      <c r="Y245" s="8">
        <v>0.68864172935485846</v>
      </c>
      <c r="Z245" s="8">
        <v>0.68864172935485846</v>
      </c>
      <c r="AA245" s="8">
        <v>3.3982944488525391</v>
      </c>
      <c r="AB245" s="8">
        <v>5</v>
      </c>
      <c r="AC245" s="8" t="s">
        <v>166</v>
      </c>
      <c r="AD245" s="8" t="s">
        <v>799</v>
      </c>
      <c r="AE245" s="8">
        <v>2</v>
      </c>
      <c r="AF245" s="8">
        <v>1.81136155128479</v>
      </c>
      <c r="AG245" s="8">
        <v>475151.5287775654</v>
      </c>
      <c r="AH245" s="8">
        <v>205796.74504080045</v>
      </c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</row>
    <row r="246" spans="1:133" x14ac:dyDescent="0.2">
      <c r="A246" s="6">
        <v>197</v>
      </c>
      <c r="B246" s="11" t="s">
        <v>912</v>
      </c>
      <c r="C246" s="6" t="s">
        <v>39</v>
      </c>
      <c r="D246" s="6" t="s">
        <v>24</v>
      </c>
      <c r="E246" s="6" t="s">
        <v>235</v>
      </c>
      <c r="F246" s="6" t="s">
        <v>26</v>
      </c>
      <c r="G246" s="6" t="s">
        <v>27</v>
      </c>
      <c r="H246" s="6" t="s">
        <v>36</v>
      </c>
      <c r="I246" s="13">
        <f t="shared" si="18"/>
        <v>5</v>
      </c>
      <c r="J246" s="13">
        <f t="shared" si="17"/>
        <v>0</v>
      </c>
      <c r="K246" s="6" t="s">
        <v>28</v>
      </c>
      <c r="L246" s="6" t="s">
        <v>39</v>
      </c>
      <c r="M246" s="6">
        <v>1</v>
      </c>
      <c r="N246" s="6">
        <v>0</v>
      </c>
      <c r="O246" s="6"/>
      <c r="P246" s="6"/>
      <c r="Q246" s="6"/>
      <c r="R246" s="6"/>
      <c r="S246" s="6"/>
      <c r="T246" s="6"/>
      <c r="U246" s="13">
        <f t="shared" si="19"/>
        <v>0</v>
      </c>
      <c r="V246" s="7"/>
      <c r="W246" s="7"/>
      <c r="X246" s="8" t="s">
        <v>464</v>
      </c>
      <c r="Y246" s="8">
        <v>0.21376333713531487</v>
      </c>
      <c r="Z246" s="8">
        <v>0.21376333713531487</v>
      </c>
      <c r="AA246" s="8">
        <v>2.4757230281829834</v>
      </c>
      <c r="AB246" s="8">
        <v>8</v>
      </c>
      <c r="AC246" s="8" t="s">
        <v>465</v>
      </c>
      <c r="AD246" s="8" t="s">
        <v>254</v>
      </c>
      <c r="AE246" s="8">
        <v>2</v>
      </c>
      <c r="AF246" s="8">
        <v>1.4880470037460327</v>
      </c>
      <c r="AG246" s="8">
        <v>491795.50269689382</v>
      </c>
      <c r="AH246" s="8">
        <v>219102.2562506363</v>
      </c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</row>
    <row r="247" spans="1:133" x14ac:dyDescent="0.2">
      <c r="A247" s="6">
        <v>109</v>
      </c>
      <c r="B247" s="11" t="s">
        <v>286</v>
      </c>
      <c r="C247" s="6" t="s">
        <v>39</v>
      </c>
      <c r="D247" s="6" t="s">
        <v>24</v>
      </c>
      <c r="E247" s="6" t="s">
        <v>235</v>
      </c>
      <c r="F247" s="6" t="s">
        <v>40</v>
      </c>
      <c r="G247" s="6" t="s">
        <v>27</v>
      </c>
      <c r="H247" s="6" t="s">
        <v>27</v>
      </c>
      <c r="I247" s="13">
        <f t="shared" si="18"/>
        <v>6.25</v>
      </c>
      <c r="J247" s="13">
        <f t="shared" si="17"/>
        <v>0</v>
      </c>
      <c r="K247" s="6" t="s">
        <v>135</v>
      </c>
      <c r="L247" s="6" t="s">
        <v>29</v>
      </c>
      <c r="M247" s="6">
        <v>1</v>
      </c>
      <c r="N247" s="6">
        <v>1</v>
      </c>
      <c r="O247" s="6"/>
      <c r="P247" s="6"/>
      <c r="Q247" s="6"/>
      <c r="R247" s="6"/>
      <c r="S247" s="6"/>
      <c r="T247" s="6"/>
      <c r="U247" s="13">
        <f t="shared" si="19"/>
        <v>0</v>
      </c>
      <c r="V247" s="7"/>
      <c r="W247" s="7"/>
      <c r="X247" s="8" t="s">
        <v>287</v>
      </c>
      <c r="Y247" s="8">
        <v>0.3061880326271057</v>
      </c>
      <c r="Z247" s="8">
        <v>0.3061880326271057</v>
      </c>
      <c r="AA247" s="8">
        <v>2.3468866348266602</v>
      </c>
      <c r="AB247" s="8">
        <v>6</v>
      </c>
      <c r="AC247" s="8" t="s">
        <v>288</v>
      </c>
      <c r="AD247" s="8" t="s">
        <v>254</v>
      </c>
      <c r="AE247" s="8">
        <v>2</v>
      </c>
      <c r="AF247" s="8">
        <v>1.214339017868042</v>
      </c>
      <c r="AG247" s="8">
        <v>472496.0579001524</v>
      </c>
      <c r="AH247" s="8">
        <v>237001.89253837013</v>
      </c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</row>
    <row r="248" spans="1:133" x14ac:dyDescent="0.2">
      <c r="A248" s="6">
        <v>104</v>
      </c>
      <c r="B248" s="11" t="s">
        <v>213</v>
      </c>
      <c r="C248" s="6" t="s">
        <v>39</v>
      </c>
      <c r="D248" s="6" t="s">
        <v>35</v>
      </c>
      <c r="E248" s="6" t="s">
        <v>235</v>
      </c>
      <c r="F248" s="6" t="s">
        <v>26</v>
      </c>
      <c r="G248" s="6" t="s">
        <v>27</v>
      </c>
      <c r="H248" s="6" t="s">
        <v>27</v>
      </c>
      <c r="I248" s="13">
        <f t="shared" si="18"/>
        <v>6.25</v>
      </c>
      <c r="J248" s="13">
        <f t="shared" si="17"/>
        <v>0</v>
      </c>
      <c r="K248" s="6" t="s">
        <v>28</v>
      </c>
      <c r="L248" s="6" t="s">
        <v>29</v>
      </c>
      <c r="M248" s="6">
        <v>1</v>
      </c>
      <c r="N248" s="6">
        <v>1</v>
      </c>
      <c r="O248" s="11" t="s">
        <v>146</v>
      </c>
      <c r="P248" s="6" t="s">
        <v>39</v>
      </c>
      <c r="Q248" s="6" t="s">
        <v>25</v>
      </c>
      <c r="R248" s="6" t="s">
        <v>26</v>
      </c>
      <c r="S248" s="6" t="s">
        <v>49</v>
      </c>
      <c r="T248" s="6" t="s">
        <v>49</v>
      </c>
      <c r="U248" s="13">
        <f t="shared" si="19"/>
        <v>2.25</v>
      </c>
      <c r="V248" s="7"/>
      <c r="W248" s="7"/>
      <c r="X248" s="8" t="s">
        <v>274</v>
      </c>
      <c r="Y248" s="8">
        <v>0.30588524818420415</v>
      </c>
      <c r="Z248" s="8">
        <v>0.30588524818420415</v>
      </c>
      <c r="AA248" s="8">
        <v>2.672205924987793</v>
      </c>
      <c r="AB248" s="8">
        <v>7</v>
      </c>
      <c r="AC248" s="8" t="s">
        <v>275</v>
      </c>
      <c r="AD248" s="8" t="s">
        <v>254</v>
      </c>
      <c r="AE248" s="8">
        <v>2</v>
      </c>
      <c r="AF248" s="8">
        <v>1.7324663400650024</v>
      </c>
      <c r="AG248" s="8">
        <v>471744.84719947679</v>
      </c>
      <c r="AH248" s="8">
        <v>237764.55552534587</v>
      </c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</row>
    <row r="249" spans="1:133" x14ac:dyDescent="0.2">
      <c r="A249" s="6">
        <v>209</v>
      </c>
      <c r="B249" s="11" t="s">
        <v>489</v>
      </c>
      <c r="C249" s="6" t="s">
        <v>39</v>
      </c>
      <c r="D249" s="6" t="s">
        <v>24</v>
      </c>
      <c r="E249" s="6" t="s">
        <v>235</v>
      </c>
      <c r="F249" s="6" t="s">
        <v>26</v>
      </c>
      <c r="G249" s="6" t="s">
        <v>27</v>
      </c>
      <c r="H249" s="6" t="s">
        <v>27</v>
      </c>
      <c r="I249" s="13">
        <f t="shared" si="18"/>
        <v>6.25</v>
      </c>
      <c r="J249" s="13">
        <f t="shared" si="17"/>
        <v>0</v>
      </c>
      <c r="K249" s="6" t="s">
        <v>28</v>
      </c>
      <c r="L249" s="6" t="s">
        <v>39</v>
      </c>
      <c r="M249" s="6">
        <v>1</v>
      </c>
      <c r="N249" s="6">
        <v>0</v>
      </c>
      <c r="O249" s="6"/>
      <c r="P249" s="6"/>
      <c r="Q249" s="6"/>
      <c r="R249" s="6"/>
      <c r="S249" s="6"/>
      <c r="T249" s="6"/>
      <c r="U249" s="13">
        <f t="shared" si="19"/>
        <v>0</v>
      </c>
      <c r="V249" s="7"/>
      <c r="W249" s="7"/>
      <c r="X249" s="8" t="s">
        <v>490</v>
      </c>
      <c r="Y249" s="8">
        <v>0.2404343259334564</v>
      </c>
      <c r="Z249" s="8">
        <v>0.2404343259334564</v>
      </c>
      <c r="AA249" s="8">
        <v>2.8237581253051758</v>
      </c>
      <c r="AB249" s="8">
        <v>7</v>
      </c>
      <c r="AC249" s="8" t="s">
        <v>491</v>
      </c>
      <c r="AD249" s="8" t="s">
        <v>254</v>
      </c>
      <c r="AE249" s="8">
        <v>2</v>
      </c>
      <c r="AF249" s="8">
        <v>1.1294527053833008</v>
      </c>
      <c r="AG249" s="8">
        <v>490401.1939230538</v>
      </c>
      <c r="AH249" s="8">
        <v>219387.25653296255</v>
      </c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</row>
    <row r="250" spans="1:133" x14ac:dyDescent="0.2">
      <c r="A250" s="6">
        <v>210</v>
      </c>
      <c r="B250" s="11" t="s">
        <v>469</v>
      </c>
      <c r="C250" s="6" t="s">
        <v>39</v>
      </c>
      <c r="D250" s="6" t="s">
        <v>24</v>
      </c>
      <c r="E250" s="6" t="s">
        <v>235</v>
      </c>
      <c r="F250" s="6" t="s">
        <v>58</v>
      </c>
      <c r="G250" s="6" t="s">
        <v>27</v>
      </c>
      <c r="H250" s="6" t="s">
        <v>27</v>
      </c>
      <c r="I250" s="13">
        <f t="shared" si="18"/>
        <v>6.25</v>
      </c>
      <c r="J250" s="13">
        <f t="shared" si="17"/>
        <v>0</v>
      </c>
      <c r="K250" s="6" t="s">
        <v>28</v>
      </c>
      <c r="L250" s="6" t="s">
        <v>39</v>
      </c>
      <c r="M250" s="6">
        <v>1</v>
      </c>
      <c r="N250" s="6">
        <v>0</v>
      </c>
      <c r="O250" s="6"/>
      <c r="P250" s="6"/>
      <c r="Q250" s="6"/>
      <c r="R250" s="6"/>
      <c r="S250" s="6"/>
      <c r="T250" s="6"/>
      <c r="U250" s="13">
        <f t="shared" si="19"/>
        <v>0</v>
      </c>
      <c r="V250" s="7"/>
      <c r="W250" s="7"/>
      <c r="X250" s="8" t="s">
        <v>492</v>
      </c>
      <c r="Y250" s="8">
        <v>0.37892436265945423</v>
      </c>
      <c r="Z250" s="8">
        <v>0.37892436265945423</v>
      </c>
      <c r="AA250" s="8">
        <v>3.7378203868865967</v>
      </c>
      <c r="AB250" s="8">
        <v>5</v>
      </c>
      <c r="AC250" s="8" t="s">
        <v>493</v>
      </c>
      <c r="AD250" s="8" t="s">
        <v>254</v>
      </c>
      <c r="AE250" s="8">
        <v>2</v>
      </c>
      <c r="AF250" s="8">
        <v>1.6467157602310181</v>
      </c>
      <c r="AG250" s="8">
        <v>490187.84997164889</v>
      </c>
      <c r="AH250" s="8">
        <v>219489.24769742633</v>
      </c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</row>
    <row r="251" spans="1:133" x14ac:dyDescent="0.2">
      <c r="A251" s="6">
        <v>416</v>
      </c>
      <c r="B251" s="11" t="s">
        <v>585</v>
      </c>
      <c r="C251" s="6" t="s">
        <v>39</v>
      </c>
      <c r="D251" s="6" t="s">
        <v>24</v>
      </c>
      <c r="E251" s="6" t="s">
        <v>235</v>
      </c>
      <c r="F251" s="6" t="s">
        <v>40</v>
      </c>
      <c r="G251" s="6" t="s">
        <v>27</v>
      </c>
      <c r="H251" s="6" t="s">
        <v>27</v>
      </c>
      <c r="I251" s="13">
        <f t="shared" si="18"/>
        <v>6.25</v>
      </c>
      <c r="J251" s="13">
        <f t="shared" si="17"/>
        <v>0</v>
      </c>
      <c r="K251" s="6" t="s">
        <v>28</v>
      </c>
      <c r="L251" s="6" t="s">
        <v>39</v>
      </c>
      <c r="M251" s="6">
        <v>1</v>
      </c>
      <c r="N251" s="6">
        <v>0</v>
      </c>
      <c r="O251" s="6"/>
      <c r="P251" s="6"/>
      <c r="Q251" s="6"/>
      <c r="R251" s="6"/>
      <c r="S251" s="6"/>
      <c r="T251" s="6"/>
      <c r="U251" s="13">
        <f t="shared" si="19"/>
        <v>0</v>
      </c>
      <c r="V251" s="7"/>
      <c r="W251" s="7"/>
      <c r="X251" s="8" t="s">
        <v>854</v>
      </c>
      <c r="Y251" s="8">
        <v>0.87718664646148592</v>
      </c>
      <c r="Z251" s="8">
        <v>0.87718664646148592</v>
      </c>
      <c r="AA251" s="8">
        <v>3.9559736251831055</v>
      </c>
      <c r="AB251" s="8">
        <v>4</v>
      </c>
      <c r="AC251" s="8" t="s">
        <v>855</v>
      </c>
      <c r="AD251" s="8" t="s">
        <v>799</v>
      </c>
      <c r="AE251" s="8">
        <v>2</v>
      </c>
      <c r="AF251" s="8">
        <v>2.3351552486419678</v>
      </c>
      <c r="AG251" s="8">
        <v>477806.25737056043</v>
      </c>
      <c r="AH251" s="8">
        <v>208087.37244638181</v>
      </c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</row>
    <row r="252" spans="1:133" x14ac:dyDescent="0.2">
      <c r="A252" s="6">
        <v>126</v>
      </c>
      <c r="B252" s="9" t="s">
        <v>47</v>
      </c>
      <c r="C252" s="6" t="s">
        <v>39</v>
      </c>
      <c r="D252" s="6" t="s">
        <v>35</v>
      </c>
      <c r="E252" s="6" t="s">
        <v>978</v>
      </c>
      <c r="F252" s="6" t="s">
        <v>58</v>
      </c>
      <c r="G252" s="6" t="s">
        <v>49</v>
      </c>
      <c r="H252" s="6" t="s">
        <v>61</v>
      </c>
      <c r="I252" s="13">
        <f t="shared" si="18"/>
        <v>1.5</v>
      </c>
      <c r="J252" s="13">
        <f t="shared" si="17"/>
        <v>0</v>
      </c>
      <c r="K252" s="6" t="s">
        <v>28</v>
      </c>
      <c r="L252" s="6" t="s">
        <v>39</v>
      </c>
      <c r="M252" s="6">
        <v>1</v>
      </c>
      <c r="N252" s="6">
        <v>0</v>
      </c>
      <c r="O252" s="9" t="s">
        <v>47</v>
      </c>
      <c r="P252" s="6" t="s">
        <v>39</v>
      </c>
      <c r="Q252" s="6" t="s">
        <v>978</v>
      </c>
      <c r="R252" s="6" t="s">
        <v>58</v>
      </c>
      <c r="S252" s="6" t="s">
        <v>49</v>
      </c>
      <c r="T252" s="6" t="s">
        <v>61</v>
      </c>
      <c r="U252" s="13">
        <f t="shared" si="19"/>
        <v>1.5</v>
      </c>
      <c r="V252" s="7"/>
      <c r="W252" s="7" t="s">
        <v>902</v>
      </c>
      <c r="X252" s="8" t="s">
        <v>323</v>
      </c>
      <c r="Y252" s="8">
        <v>0.42147845506668075</v>
      </c>
      <c r="Z252" s="8">
        <v>0.42147845506668075</v>
      </c>
      <c r="AA252" s="8">
        <v>2.7555468082427979</v>
      </c>
      <c r="AB252" s="8">
        <v>6</v>
      </c>
      <c r="AC252" s="8" t="s">
        <v>324</v>
      </c>
      <c r="AD252" s="8" t="s">
        <v>254</v>
      </c>
      <c r="AE252" s="8">
        <v>2</v>
      </c>
      <c r="AF252" s="8">
        <v>1.7917244434356689</v>
      </c>
      <c r="AG252" s="8">
        <v>474317.17034041503</v>
      </c>
      <c r="AH252" s="8">
        <v>232926.11958521864</v>
      </c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</row>
    <row r="253" spans="1:133" s="1" customFormat="1" x14ac:dyDescent="0.2">
      <c r="A253" s="6">
        <v>274</v>
      </c>
      <c r="B253" s="9" t="s">
        <v>47</v>
      </c>
      <c r="C253" s="6" t="s">
        <v>39</v>
      </c>
      <c r="D253" s="6" t="s">
        <v>24</v>
      </c>
      <c r="E253" s="6" t="s">
        <v>978</v>
      </c>
      <c r="F253" s="6" t="s">
        <v>58</v>
      </c>
      <c r="G253" s="6" t="s">
        <v>27</v>
      </c>
      <c r="H253" s="6" t="s">
        <v>49</v>
      </c>
      <c r="I253" s="13">
        <f t="shared" si="18"/>
        <v>3.75</v>
      </c>
      <c r="J253" s="13">
        <f t="shared" si="17"/>
        <v>0</v>
      </c>
      <c r="K253" s="6" t="s">
        <v>135</v>
      </c>
      <c r="L253" s="6" t="s">
        <v>39</v>
      </c>
      <c r="M253" s="6">
        <v>1</v>
      </c>
      <c r="N253" s="6">
        <v>0</v>
      </c>
      <c r="O253" s="6"/>
      <c r="P253" s="6"/>
      <c r="Q253" s="6"/>
      <c r="R253" s="6"/>
      <c r="S253" s="6"/>
      <c r="T253" s="6"/>
      <c r="U253" s="13">
        <f t="shared" si="19"/>
        <v>0</v>
      </c>
      <c r="V253" s="7"/>
      <c r="W253" s="7" t="s">
        <v>931</v>
      </c>
      <c r="X253" s="8" t="s">
        <v>608</v>
      </c>
      <c r="Y253" s="8">
        <v>0.52733904361724859</v>
      </c>
      <c r="Z253" s="8">
        <v>0.52733904361724859</v>
      </c>
      <c r="AA253" s="8">
        <v>5.7137022018432617</v>
      </c>
      <c r="AB253" s="8">
        <v>5</v>
      </c>
      <c r="AC253" s="8" t="s">
        <v>322</v>
      </c>
      <c r="AD253" s="8" t="s">
        <v>568</v>
      </c>
      <c r="AE253" s="8">
        <v>2</v>
      </c>
      <c r="AF253" s="8">
        <v>3.2096679210662842</v>
      </c>
      <c r="AG253" s="8">
        <v>483470.99134960369</v>
      </c>
      <c r="AH253" s="8">
        <v>221615.14394985288</v>
      </c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</row>
    <row r="254" spans="1:133" x14ac:dyDescent="0.2">
      <c r="A254" s="6">
        <v>324</v>
      </c>
      <c r="B254" s="9" t="s">
        <v>47</v>
      </c>
      <c r="C254" s="6" t="s">
        <v>39</v>
      </c>
      <c r="D254" s="6" t="s">
        <v>24</v>
      </c>
      <c r="E254" s="6" t="s">
        <v>978</v>
      </c>
      <c r="F254" s="6" t="s">
        <v>40</v>
      </c>
      <c r="G254" s="6" t="s">
        <v>49</v>
      </c>
      <c r="H254" s="6" t="s">
        <v>61</v>
      </c>
      <c r="I254" s="13">
        <f t="shared" si="18"/>
        <v>1.5</v>
      </c>
      <c r="J254" s="13">
        <f t="shared" si="17"/>
        <v>0</v>
      </c>
      <c r="K254" s="6" t="s">
        <v>135</v>
      </c>
      <c r="L254" s="6" t="s">
        <v>34</v>
      </c>
      <c r="M254" s="6">
        <v>1</v>
      </c>
      <c r="N254" s="6">
        <v>0</v>
      </c>
      <c r="O254" s="6"/>
      <c r="P254" s="6"/>
      <c r="Q254" s="6"/>
      <c r="R254" s="6"/>
      <c r="S254" s="6"/>
      <c r="T254" s="6"/>
      <c r="U254" s="13">
        <f t="shared" si="19"/>
        <v>0</v>
      </c>
      <c r="V254" s="7"/>
      <c r="W254" s="7" t="s">
        <v>941</v>
      </c>
      <c r="X254" s="8" t="s">
        <v>690</v>
      </c>
      <c r="Y254" s="8">
        <v>0.33339009523391722</v>
      </c>
      <c r="Z254" s="8">
        <v>0.33339009523391722</v>
      </c>
      <c r="AA254" s="8">
        <v>2.7515642642974854</v>
      </c>
      <c r="AB254" s="8">
        <v>7</v>
      </c>
      <c r="AC254" s="8" t="s">
        <v>691</v>
      </c>
      <c r="AD254" s="8" t="s">
        <v>568</v>
      </c>
      <c r="AE254" s="8">
        <v>2</v>
      </c>
      <c r="AF254" s="8">
        <v>1.3087641000747681</v>
      </c>
      <c r="AG254" s="8">
        <v>476606.89556777477</v>
      </c>
      <c r="AH254" s="8">
        <v>214996.62449508905</v>
      </c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</row>
    <row r="255" spans="1:133" x14ac:dyDescent="0.2">
      <c r="A255" s="6">
        <v>326</v>
      </c>
      <c r="B255" s="9" t="s">
        <v>47</v>
      </c>
      <c r="C255" s="6" t="s">
        <v>39</v>
      </c>
      <c r="D255" s="6" t="s">
        <v>24</v>
      </c>
      <c r="E255" s="6" t="s">
        <v>978</v>
      </c>
      <c r="F255" s="6" t="s">
        <v>40</v>
      </c>
      <c r="G255" s="6" t="s">
        <v>49</v>
      </c>
      <c r="H255" s="6" t="s">
        <v>61</v>
      </c>
      <c r="I255" s="13">
        <f t="shared" si="18"/>
        <v>1.5</v>
      </c>
      <c r="J255" s="13">
        <f t="shared" si="17"/>
        <v>0</v>
      </c>
      <c r="K255" s="6" t="s">
        <v>135</v>
      </c>
      <c r="L255" s="6" t="s">
        <v>34</v>
      </c>
      <c r="M255" s="6">
        <v>1</v>
      </c>
      <c r="N255" s="6">
        <v>0</v>
      </c>
      <c r="O255" s="6"/>
      <c r="P255" s="6"/>
      <c r="Q255" s="6"/>
      <c r="R255" s="6"/>
      <c r="S255" s="6"/>
      <c r="T255" s="6"/>
      <c r="U255" s="13">
        <f t="shared" si="19"/>
        <v>0</v>
      </c>
      <c r="V255" s="7"/>
      <c r="W255" s="7" t="s">
        <v>943</v>
      </c>
      <c r="X255" s="8" t="s">
        <v>694</v>
      </c>
      <c r="Y255" s="8">
        <v>0.44546391725540185</v>
      </c>
      <c r="Z255" s="8">
        <v>0.44546391725540185</v>
      </c>
      <c r="AA255" s="8">
        <v>6.196507453918457</v>
      </c>
      <c r="AB255" s="8">
        <v>5</v>
      </c>
      <c r="AC255" s="8" t="s">
        <v>695</v>
      </c>
      <c r="AD255" s="8" t="s">
        <v>568</v>
      </c>
      <c r="AE255" s="8">
        <v>2</v>
      </c>
      <c r="AF255" s="8">
        <v>1.5576119422912598</v>
      </c>
      <c r="AG255" s="8">
        <v>476836.56735284568</v>
      </c>
      <c r="AH255" s="8">
        <v>215235.01359366282</v>
      </c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</row>
    <row r="256" spans="1:133" x14ac:dyDescent="0.2">
      <c r="A256" s="6">
        <v>328</v>
      </c>
      <c r="B256" s="9" t="s">
        <v>47</v>
      </c>
      <c r="C256" s="6" t="s">
        <v>39</v>
      </c>
      <c r="D256" s="6" t="s">
        <v>24</v>
      </c>
      <c r="E256" s="6" t="s">
        <v>978</v>
      </c>
      <c r="F256" s="6" t="s">
        <v>40</v>
      </c>
      <c r="G256" s="6" t="s">
        <v>49</v>
      </c>
      <c r="H256" s="6" t="s">
        <v>61</v>
      </c>
      <c r="I256" s="13">
        <f t="shared" si="18"/>
        <v>1.5</v>
      </c>
      <c r="J256" s="13">
        <f t="shared" si="17"/>
        <v>0</v>
      </c>
      <c r="K256" s="6" t="s">
        <v>135</v>
      </c>
      <c r="L256" s="6" t="s">
        <v>34</v>
      </c>
      <c r="M256" s="6">
        <v>1</v>
      </c>
      <c r="N256" s="6">
        <v>0</v>
      </c>
      <c r="O256" s="6"/>
      <c r="P256" s="6"/>
      <c r="Q256" s="6"/>
      <c r="R256" s="6"/>
      <c r="S256" s="6"/>
      <c r="T256" s="6"/>
      <c r="U256" s="13">
        <f t="shared" si="19"/>
        <v>0</v>
      </c>
      <c r="V256" s="7"/>
      <c r="W256" s="7" t="s">
        <v>945</v>
      </c>
      <c r="X256" s="8" t="s">
        <v>698</v>
      </c>
      <c r="Y256" s="8">
        <v>0.23886092543601994</v>
      </c>
      <c r="Z256" s="8">
        <v>0.23886092543601994</v>
      </c>
      <c r="AA256" s="8">
        <v>2.684697151184082</v>
      </c>
      <c r="AB256" s="8">
        <v>7</v>
      </c>
      <c r="AC256" s="8" t="s">
        <v>699</v>
      </c>
      <c r="AD256" s="8" t="s">
        <v>568</v>
      </c>
      <c r="AE256" s="8">
        <v>2</v>
      </c>
      <c r="AF256" s="8">
        <v>1.2762222290039062</v>
      </c>
      <c r="AG256" s="8">
        <v>477017.15419395908</v>
      </c>
      <c r="AH256" s="8">
        <v>215410.42809521515</v>
      </c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</row>
    <row r="257" spans="1:133" x14ac:dyDescent="0.2">
      <c r="A257" s="6">
        <v>367</v>
      </c>
      <c r="B257" s="9" t="s">
        <v>43</v>
      </c>
      <c r="C257" s="6" t="s">
        <v>39</v>
      </c>
      <c r="D257" s="6" t="s">
        <v>24</v>
      </c>
      <c r="E257" s="6" t="s">
        <v>978</v>
      </c>
      <c r="F257" s="6" t="s">
        <v>58</v>
      </c>
      <c r="G257" s="6" t="s">
        <v>27</v>
      </c>
      <c r="H257" s="6" t="s">
        <v>27</v>
      </c>
      <c r="I257" s="13">
        <f t="shared" si="18"/>
        <v>6.25</v>
      </c>
      <c r="J257" s="13">
        <f t="shared" si="17"/>
        <v>0</v>
      </c>
      <c r="K257" s="6" t="s">
        <v>28</v>
      </c>
      <c r="L257" s="6" t="s">
        <v>29</v>
      </c>
      <c r="M257" s="6">
        <v>1</v>
      </c>
      <c r="N257" s="6">
        <v>1</v>
      </c>
      <c r="O257" s="6"/>
      <c r="P257" s="6"/>
      <c r="Q257" s="6"/>
      <c r="R257" s="6"/>
      <c r="S257" s="6"/>
      <c r="T257" s="6"/>
      <c r="U257" s="13">
        <f t="shared" si="19"/>
        <v>0</v>
      </c>
      <c r="V257" s="7"/>
      <c r="W257" s="7"/>
      <c r="X257" s="8" t="s">
        <v>768</v>
      </c>
      <c r="Y257" s="8">
        <v>0.7923398197221766</v>
      </c>
      <c r="Z257" s="8">
        <v>0.7923398197221766</v>
      </c>
      <c r="AA257" s="8">
        <v>2.5985605716705322</v>
      </c>
      <c r="AB257" s="8">
        <v>8</v>
      </c>
      <c r="AC257" s="8" t="s">
        <v>769</v>
      </c>
      <c r="AD257" s="8" t="s">
        <v>568</v>
      </c>
      <c r="AE257" s="8">
        <v>2</v>
      </c>
      <c r="AF257" s="8">
        <v>1.8392133712768555</v>
      </c>
      <c r="AG257" s="8">
        <v>481818.28877163515</v>
      </c>
      <c r="AH257" s="8">
        <v>209505.450720294</v>
      </c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</row>
    <row r="258" spans="1:133" x14ac:dyDescent="0.2">
      <c r="A258" s="6">
        <v>20</v>
      </c>
      <c r="B258" s="12" t="s">
        <v>33</v>
      </c>
      <c r="C258" s="6" t="s">
        <v>91</v>
      </c>
      <c r="D258" s="6" t="s">
        <v>35</v>
      </c>
      <c r="E258" s="6" t="s">
        <v>25</v>
      </c>
      <c r="F258" s="6" t="s">
        <v>44</v>
      </c>
      <c r="G258" s="6" t="s">
        <v>36</v>
      </c>
      <c r="H258" s="6" t="s">
        <v>37</v>
      </c>
      <c r="I258" s="13"/>
      <c r="J258" s="13">
        <f t="shared" si="17"/>
        <v>1</v>
      </c>
      <c r="K258" s="6" t="s">
        <v>38</v>
      </c>
      <c r="L258" s="6" t="s">
        <v>34</v>
      </c>
      <c r="M258" s="6">
        <v>1</v>
      </c>
      <c r="N258" s="6">
        <v>0</v>
      </c>
      <c r="O258" s="12" t="s">
        <v>33</v>
      </c>
      <c r="P258" s="6" t="s">
        <v>91</v>
      </c>
      <c r="Q258" s="6" t="s">
        <v>25</v>
      </c>
      <c r="R258" s="6" t="s">
        <v>58</v>
      </c>
      <c r="S258" s="6" t="s">
        <v>36</v>
      </c>
      <c r="T258" s="6" t="s">
        <v>37</v>
      </c>
      <c r="U258" s="13"/>
      <c r="V258" s="7"/>
      <c r="W258" s="7"/>
      <c r="X258" s="8" t="s">
        <v>92</v>
      </c>
      <c r="Y258" s="8">
        <v>0.21904941916465748</v>
      </c>
      <c r="Z258" s="8">
        <v>0.21904941916465748</v>
      </c>
      <c r="AA258" s="8">
        <v>2.2259199619293213</v>
      </c>
      <c r="AB258" s="8">
        <v>7</v>
      </c>
      <c r="AC258" s="8" t="s">
        <v>93</v>
      </c>
      <c r="AD258" s="8" t="s">
        <v>32</v>
      </c>
      <c r="AE258" s="8">
        <v>2</v>
      </c>
      <c r="AF258" s="8">
        <v>1.1130900382995605</v>
      </c>
      <c r="AG258" s="8">
        <v>469377.33712320379</v>
      </c>
      <c r="AH258" s="8">
        <v>226324.07685737827</v>
      </c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</row>
    <row r="259" spans="1:133" x14ac:dyDescent="0.2">
      <c r="A259" s="6">
        <v>51</v>
      </c>
      <c r="B259" s="12" t="s">
        <v>33</v>
      </c>
      <c r="C259" s="6" t="s">
        <v>91</v>
      </c>
      <c r="D259" s="6" t="s">
        <v>24</v>
      </c>
      <c r="E259" s="6" t="s">
        <v>25</v>
      </c>
      <c r="F259" s="6" t="s">
        <v>40</v>
      </c>
      <c r="G259" s="6" t="s">
        <v>36</v>
      </c>
      <c r="H259" s="6" t="s">
        <v>37</v>
      </c>
      <c r="I259" s="13"/>
      <c r="J259" s="13">
        <f t="shared" ref="J259:J322" si="20">IF(B259="D3-X1",1,0)</f>
        <v>1</v>
      </c>
      <c r="K259" s="6" t="s">
        <v>38</v>
      </c>
      <c r="L259" s="6" t="s">
        <v>34</v>
      </c>
      <c r="M259" s="6">
        <v>1</v>
      </c>
      <c r="N259" s="6">
        <v>0</v>
      </c>
      <c r="O259" s="12" t="s">
        <v>33</v>
      </c>
      <c r="P259" s="6" t="s">
        <v>91</v>
      </c>
      <c r="Q259" s="6" t="s">
        <v>25</v>
      </c>
      <c r="R259" s="6" t="s">
        <v>58</v>
      </c>
      <c r="S259" s="6" t="s">
        <v>36</v>
      </c>
      <c r="T259" s="6" t="s">
        <v>37</v>
      </c>
      <c r="U259" s="13"/>
      <c r="V259" s="7"/>
      <c r="W259" s="7"/>
      <c r="X259" s="8" t="s">
        <v>157</v>
      </c>
      <c r="Y259" s="8">
        <v>2.7490837892269808</v>
      </c>
      <c r="Z259" s="8">
        <v>2.7490837892269808</v>
      </c>
      <c r="AA259" s="8">
        <v>3.953068733215332</v>
      </c>
      <c r="AB259" s="8">
        <v>4</v>
      </c>
      <c r="AC259" s="8" t="s">
        <v>158</v>
      </c>
      <c r="AD259" s="8" t="s">
        <v>32</v>
      </c>
      <c r="AE259" s="8">
        <v>2</v>
      </c>
      <c r="AF259" s="8">
        <v>2.2029798030853271</v>
      </c>
      <c r="AG259" s="8">
        <v>466658.17869335954</v>
      </c>
      <c r="AH259" s="8">
        <v>228377.89271891135</v>
      </c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</row>
    <row r="260" spans="1:133" x14ac:dyDescent="0.2">
      <c r="A260" s="6">
        <v>70</v>
      </c>
      <c r="B260" s="12" t="s">
        <v>33</v>
      </c>
      <c r="C260" s="6" t="s">
        <v>91</v>
      </c>
      <c r="D260" s="6" t="s">
        <v>24</v>
      </c>
      <c r="E260" s="6" t="s">
        <v>25</v>
      </c>
      <c r="F260" s="6" t="s">
        <v>40</v>
      </c>
      <c r="G260" s="6" t="s">
        <v>27</v>
      </c>
      <c r="H260" s="6" t="s">
        <v>37</v>
      </c>
      <c r="I260" s="13"/>
      <c r="J260" s="13">
        <f t="shared" si="20"/>
        <v>1</v>
      </c>
      <c r="K260" s="6" t="s">
        <v>38</v>
      </c>
      <c r="L260" s="6" t="s">
        <v>34</v>
      </c>
      <c r="M260" s="6">
        <v>1</v>
      </c>
      <c r="N260" s="6">
        <v>0</v>
      </c>
      <c r="O260" s="6"/>
      <c r="P260" s="6"/>
      <c r="Q260" s="6"/>
      <c r="R260" s="6"/>
      <c r="S260" s="6"/>
      <c r="T260" s="6"/>
      <c r="U260" s="13"/>
      <c r="V260" s="7"/>
      <c r="W260" s="7"/>
      <c r="X260" s="8" t="s">
        <v>198</v>
      </c>
      <c r="Y260" s="8">
        <v>0.27828320264816275</v>
      </c>
      <c r="Z260" s="8">
        <v>0.27828320264816275</v>
      </c>
      <c r="AA260" s="8">
        <v>6.4827799797058105</v>
      </c>
      <c r="AB260" s="8">
        <v>5</v>
      </c>
      <c r="AC260" s="8" t="s">
        <v>199</v>
      </c>
      <c r="AD260" s="8" t="s">
        <v>32</v>
      </c>
      <c r="AE260" s="8">
        <v>2</v>
      </c>
      <c r="AF260" s="8">
        <v>1.4366837739944458</v>
      </c>
      <c r="AG260" s="8">
        <v>469520.68572125054</v>
      </c>
      <c r="AH260" s="8">
        <v>227279.47578863025</v>
      </c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</row>
    <row r="261" spans="1:133" x14ac:dyDescent="0.2">
      <c r="A261" s="6">
        <v>240</v>
      </c>
      <c r="B261" s="12" t="s">
        <v>33</v>
      </c>
      <c r="C261" s="6" t="s">
        <v>91</v>
      </c>
      <c r="D261" s="6" t="s">
        <v>35</v>
      </c>
      <c r="E261" s="6" t="s">
        <v>25</v>
      </c>
      <c r="F261" s="6" t="s">
        <v>58</v>
      </c>
      <c r="G261" s="6" t="s">
        <v>36</v>
      </c>
      <c r="H261" s="6" t="s">
        <v>37</v>
      </c>
      <c r="I261" s="13"/>
      <c r="J261" s="13">
        <f t="shared" si="20"/>
        <v>1</v>
      </c>
      <c r="K261" s="6" t="s">
        <v>38</v>
      </c>
      <c r="L261" s="6" t="s">
        <v>34</v>
      </c>
      <c r="M261" s="6">
        <v>1</v>
      </c>
      <c r="N261" s="6">
        <v>0</v>
      </c>
      <c r="O261" s="12" t="s">
        <v>33</v>
      </c>
      <c r="P261" s="6" t="s">
        <v>91</v>
      </c>
      <c r="Q261" s="6" t="s">
        <v>25</v>
      </c>
      <c r="R261" s="6" t="s">
        <v>44</v>
      </c>
      <c r="S261" s="6" t="s">
        <v>36</v>
      </c>
      <c r="T261" s="6" t="s">
        <v>37</v>
      </c>
      <c r="U261" s="13"/>
      <c r="V261" s="7"/>
      <c r="W261" s="7"/>
      <c r="X261" s="8" t="s">
        <v>550</v>
      </c>
      <c r="Y261" s="8">
        <v>0.17478421807289113</v>
      </c>
      <c r="Z261" s="8">
        <v>0.17478421807289113</v>
      </c>
      <c r="AA261" s="8">
        <v>2.3011021614074707</v>
      </c>
      <c r="AB261" s="8">
        <v>7</v>
      </c>
      <c r="AC261" s="8" t="s">
        <v>551</v>
      </c>
      <c r="AD261" s="8" t="s">
        <v>254</v>
      </c>
      <c r="AE261" s="8">
        <v>2</v>
      </c>
      <c r="AF261" s="8">
        <v>1.3144469261169434</v>
      </c>
      <c r="AG261" s="8">
        <v>489914.38383466308</v>
      </c>
      <c r="AH261" s="8">
        <v>219576.8960403075</v>
      </c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</row>
    <row r="262" spans="1:133" x14ac:dyDescent="0.2">
      <c r="A262" s="6">
        <v>108</v>
      </c>
      <c r="B262" s="9" t="s">
        <v>47</v>
      </c>
      <c r="C262" s="6" t="s">
        <v>91</v>
      </c>
      <c r="D262" s="6" t="s">
        <v>24</v>
      </c>
      <c r="E262" s="6" t="s">
        <v>25</v>
      </c>
      <c r="F262" s="6" t="s">
        <v>40</v>
      </c>
      <c r="G262" s="6" t="s">
        <v>61</v>
      </c>
      <c r="H262" s="6" t="s">
        <v>73</v>
      </c>
      <c r="I262" s="13">
        <f t="shared" ref="I262:I287" si="21">G262*H262/144</f>
        <v>0.75</v>
      </c>
      <c r="J262" s="13">
        <f t="shared" si="20"/>
        <v>0</v>
      </c>
      <c r="K262" s="6" t="s">
        <v>135</v>
      </c>
      <c r="L262" s="6" t="s">
        <v>29</v>
      </c>
      <c r="M262" s="6">
        <v>1</v>
      </c>
      <c r="N262" s="6">
        <v>1</v>
      </c>
      <c r="O262" s="6"/>
      <c r="P262" s="6"/>
      <c r="Q262" s="6"/>
      <c r="R262" s="6"/>
      <c r="S262" s="6"/>
      <c r="T262" s="6"/>
      <c r="U262" s="13">
        <f t="shared" ref="U262:U287" si="22">S262*T262/144</f>
        <v>0</v>
      </c>
      <c r="V262" s="7"/>
      <c r="W262" s="7" t="s">
        <v>900</v>
      </c>
      <c r="X262" s="8" t="s">
        <v>284</v>
      </c>
      <c r="Y262" s="8">
        <v>0.4992277166077313</v>
      </c>
      <c r="Z262" s="8">
        <v>0.4992277166077313</v>
      </c>
      <c r="AA262" s="8">
        <v>3.9915239810943604</v>
      </c>
      <c r="AB262" s="8">
        <v>6</v>
      </c>
      <c r="AC262" s="8" t="s">
        <v>285</v>
      </c>
      <c r="AD262" s="8" t="s">
        <v>254</v>
      </c>
      <c r="AE262" s="8">
        <v>2</v>
      </c>
      <c r="AF262" s="8">
        <v>1.7298271656036377</v>
      </c>
      <c r="AG262" s="8">
        <v>472468.09894022229</v>
      </c>
      <c r="AH262" s="8">
        <v>237654.06061019635</v>
      </c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</row>
    <row r="263" spans="1:133" x14ac:dyDescent="0.2">
      <c r="A263" s="6">
        <v>196</v>
      </c>
      <c r="B263" s="9" t="s">
        <v>47</v>
      </c>
      <c r="C263" s="6" t="s">
        <v>91</v>
      </c>
      <c r="D263" s="6" t="s">
        <v>24</v>
      </c>
      <c r="E263" s="6" t="s">
        <v>25</v>
      </c>
      <c r="F263" s="6" t="s">
        <v>58</v>
      </c>
      <c r="G263" s="6" t="s">
        <v>195</v>
      </c>
      <c r="H263" s="6" t="s">
        <v>36</v>
      </c>
      <c r="I263" s="13">
        <f t="shared" si="21"/>
        <v>6</v>
      </c>
      <c r="J263" s="13">
        <f t="shared" si="20"/>
        <v>0</v>
      </c>
      <c r="K263" s="6" t="s">
        <v>28</v>
      </c>
      <c r="L263" s="6" t="s">
        <v>29</v>
      </c>
      <c r="M263" s="6">
        <v>1</v>
      </c>
      <c r="N263" s="6">
        <v>1</v>
      </c>
      <c r="O263" s="6"/>
      <c r="P263" s="6"/>
      <c r="Q263" s="6"/>
      <c r="R263" s="6"/>
      <c r="S263" s="6"/>
      <c r="T263" s="6"/>
      <c r="U263" s="13">
        <f t="shared" si="22"/>
        <v>0</v>
      </c>
      <c r="V263" s="7"/>
      <c r="W263" s="7" t="s">
        <v>911</v>
      </c>
      <c r="X263" s="8" t="s">
        <v>462</v>
      </c>
      <c r="Y263" s="8">
        <v>0.2679716575203358</v>
      </c>
      <c r="Z263" s="8">
        <v>0.2679716575203358</v>
      </c>
      <c r="AA263" s="8">
        <v>2.5075809955596924</v>
      </c>
      <c r="AB263" s="8">
        <v>7</v>
      </c>
      <c r="AC263" s="8" t="s">
        <v>463</v>
      </c>
      <c r="AD263" s="8" t="s">
        <v>254</v>
      </c>
      <c r="AE263" s="8">
        <v>2</v>
      </c>
      <c r="AF263" s="8">
        <v>1.5952510833740234</v>
      </c>
      <c r="AG263" s="8">
        <v>492174.09859046229</v>
      </c>
      <c r="AH263" s="8">
        <v>219102.27872348134</v>
      </c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</row>
    <row r="264" spans="1:133" x14ac:dyDescent="0.2">
      <c r="A264" s="6">
        <v>224</v>
      </c>
      <c r="B264" s="9" t="s">
        <v>47</v>
      </c>
      <c r="C264" s="6" t="s">
        <v>91</v>
      </c>
      <c r="D264" s="6" t="s">
        <v>24</v>
      </c>
      <c r="E264" s="6" t="s">
        <v>25</v>
      </c>
      <c r="F264" s="6" t="s">
        <v>40</v>
      </c>
      <c r="G264" s="6" t="s">
        <v>61</v>
      </c>
      <c r="H264" s="6" t="s">
        <v>37</v>
      </c>
      <c r="I264" s="13">
        <f t="shared" si="21"/>
        <v>0.5</v>
      </c>
      <c r="J264" s="13">
        <f t="shared" si="20"/>
        <v>0</v>
      </c>
      <c r="K264" s="6" t="s">
        <v>28</v>
      </c>
      <c r="L264" s="6" t="s">
        <v>29</v>
      </c>
      <c r="M264" s="6">
        <v>1</v>
      </c>
      <c r="N264" s="6">
        <v>1</v>
      </c>
      <c r="O264" s="6"/>
      <c r="P264" s="6"/>
      <c r="Q264" s="6"/>
      <c r="R264" s="6"/>
      <c r="S264" s="6"/>
      <c r="T264" s="6"/>
      <c r="U264" s="13">
        <f t="shared" si="22"/>
        <v>0</v>
      </c>
      <c r="V264" s="7"/>
      <c r="W264" s="7" t="s">
        <v>923</v>
      </c>
      <c r="X264" s="8" t="s">
        <v>521</v>
      </c>
      <c r="Y264" s="8">
        <v>0.36763873815536502</v>
      </c>
      <c r="Z264" s="8">
        <v>0.36763873815536502</v>
      </c>
      <c r="AA264" s="8">
        <v>3.92928147315979</v>
      </c>
      <c r="AB264" s="8">
        <v>5</v>
      </c>
      <c r="AC264" s="8" t="s">
        <v>522</v>
      </c>
      <c r="AD264" s="8" t="s">
        <v>254</v>
      </c>
      <c r="AE264" s="8">
        <v>2</v>
      </c>
      <c r="AF264" s="8">
        <v>2.1603922843933105</v>
      </c>
      <c r="AG264" s="8">
        <v>484524.28882712999</v>
      </c>
      <c r="AH264" s="8">
        <v>220679.08348457768</v>
      </c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</row>
    <row r="265" spans="1:133" x14ac:dyDescent="0.2">
      <c r="A265" s="6">
        <v>227</v>
      </c>
      <c r="B265" s="9" t="s">
        <v>47</v>
      </c>
      <c r="C265" s="6" t="s">
        <v>91</v>
      </c>
      <c r="D265" s="6" t="s">
        <v>35</v>
      </c>
      <c r="E265" s="6" t="s">
        <v>25</v>
      </c>
      <c r="F265" s="6" t="s">
        <v>26</v>
      </c>
      <c r="G265" s="6" t="s">
        <v>27</v>
      </c>
      <c r="H265" s="6" t="s">
        <v>36</v>
      </c>
      <c r="I265" s="13">
        <f t="shared" si="21"/>
        <v>5</v>
      </c>
      <c r="J265" s="13">
        <f t="shared" si="20"/>
        <v>0</v>
      </c>
      <c r="K265" s="6" t="s">
        <v>28</v>
      </c>
      <c r="L265" s="6" t="s">
        <v>29</v>
      </c>
      <c r="M265" s="6">
        <v>1</v>
      </c>
      <c r="N265" s="6">
        <v>1</v>
      </c>
      <c r="O265" s="9" t="s">
        <v>47</v>
      </c>
      <c r="P265" s="6" t="s">
        <v>34</v>
      </c>
      <c r="Q265" s="6" t="s">
        <v>25</v>
      </c>
      <c r="R265" s="6" t="s">
        <v>26</v>
      </c>
      <c r="S265" s="6" t="s">
        <v>27</v>
      </c>
      <c r="T265" s="6" t="s">
        <v>36</v>
      </c>
      <c r="U265" s="13">
        <f t="shared" si="22"/>
        <v>5</v>
      </c>
      <c r="V265" s="7"/>
      <c r="W265" s="7" t="s">
        <v>925</v>
      </c>
      <c r="X265" s="8" t="s">
        <v>526</v>
      </c>
      <c r="Y265" s="8">
        <v>0.19248467922210685</v>
      </c>
      <c r="Z265" s="8">
        <v>0.19248467922210685</v>
      </c>
      <c r="AA265" s="8">
        <v>2.5504419803619385</v>
      </c>
      <c r="AB265" s="8">
        <v>6</v>
      </c>
      <c r="AC265" s="8" t="s">
        <v>527</v>
      </c>
      <c r="AD265" s="8" t="s">
        <v>254</v>
      </c>
      <c r="AE265" s="8">
        <v>2</v>
      </c>
      <c r="AF265" s="8">
        <v>1.4283903837203979</v>
      </c>
      <c r="AG265" s="8">
        <v>487196.08590796735</v>
      </c>
      <c r="AH265" s="8">
        <v>221628.64521701713</v>
      </c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</row>
    <row r="266" spans="1:133" x14ac:dyDescent="0.2">
      <c r="A266" s="6">
        <v>236</v>
      </c>
      <c r="B266" s="9" t="s">
        <v>47</v>
      </c>
      <c r="C266" s="6" t="s">
        <v>91</v>
      </c>
      <c r="D266" s="6" t="s">
        <v>24</v>
      </c>
      <c r="E266" s="6" t="s">
        <v>25</v>
      </c>
      <c r="F266" s="6" t="s">
        <v>26</v>
      </c>
      <c r="G266" s="6" t="s">
        <v>27</v>
      </c>
      <c r="H266" s="6" t="s">
        <v>27</v>
      </c>
      <c r="I266" s="13">
        <f t="shared" si="21"/>
        <v>6.25</v>
      </c>
      <c r="J266" s="13">
        <f t="shared" si="20"/>
        <v>0</v>
      </c>
      <c r="K266" s="6" t="s">
        <v>28</v>
      </c>
      <c r="L266" s="6" t="s">
        <v>78</v>
      </c>
      <c r="M266" s="6">
        <v>1</v>
      </c>
      <c r="N266" s="6">
        <v>1</v>
      </c>
      <c r="O266" s="6"/>
      <c r="P266" s="6"/>
      <c r="Q266" s="6"/>
      <c r="R266" s="6"/>
      <c r="S266" s="6"/>
      <c r="T266" s="6"/>
      <c r="U266" s="13">
        <f t="shared" si="22"/>
        <v>0</v>
      </c>
      <c r="V266" s="7"/>
      <c r="W266" s="7" t="s">
        <v>927</v>
      </c>
      <c r="X266" s="8" t="s">
        <v>542</v>
      </c>
      <c r="Y266" s="8">
        <v>0.36963577032089251</v>
      </c>
      <c r="Z266" s="8">
        <v>0.36963577032089251</v>
      </c>
      <c r="AA266" s="8">
        <v>11.256200790405273</v>
      </c>
      <c r="AB266" s="8">
        <v>5</v>
      </c>
      <c r="AC266" s="8" t="s">
        <v>543</v>
      </c>
      <c r="AD266" s="8" t="s">
        <v>254</v>
      </c>
      <c r="AE266" s="8">
        <v>2</v>
      </c>
      <c r="AF266" s="8">
        <v>8.3307151794433594</v>
      </c>
      <c r="AG266" s="8">
        <v>489697.83494585869</v>
      </c>
      <c r="AH266" s="8">
        <v>219715.48828546901</v>
      </c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</row>
    <row r="267" spans="1:133" x14ac:dyDescent="0.2">
      <c r="A267" s="6">
        <v>237</v>
      </c>
      <c r="B267" s="9" t="s">
        <v>47</v>
      </c>
      <c r="C267" s="6" t="s">
        <v>91</v>
      </c>
      <c r="D267" s="6" t="s">
        <v>24</v>
      </c>
      <c r="E267" s="6" t="s">
        <v>25</v>
      </c>
      <c r="F267" s="6" t="s">
        <v>26</v>
      </c>
      <c r="G267" s="6" t="s">
        <v>61</v>
      </c>
      <c r="H267" s="6" t="s">
        <v>73</v>
      </c>
      <c r="I267" s="13">
        <f t="shared" si="21"/>
        <v>0.75</v>
      </c>
      <c r="J267" s="13">
        <f t="shared" si="20"/>
        <v>0</v>
      </c>
      <c r="K267" s="6" t="s">
        <v>28</v>
      </c>
      <c r="L267" s="6" t="s">
        <v>29</v>
      </c>
      <c r="M267" s="6">
        <v>1</v>
      </c>
      <c r="N267" s="6">
        <v>1</v>
      </c>
      <c r="O267" s="6"/>
      <c r="P267" s="6"/>
      <c r="Q267" s="6"/>
      <c r="R267" s="6"/>
      <c r="S267" s="6"/>
      <c r="T267" s="6"/>
      <c r="U267" s="13">
        <f t="shared" si="22"/>
        <v>0</v>
      </c>
      <c r="V267" s="7"/>
      <c r="W267" s="7" t="s">
        <v>898</v>
      </c>
      <c r="X267" s="8" t="s">
        <v>544</v>
      </c>
      <c r="Y267" s="8">
        <v>0.41549141883850094</v>
      </c>
      <c r="Z267" s="8">
        <v>0.41549141883850094</v>
      </c>
      <c r="AA267" s="8">
        <v>1.7379398345947266</v>
      </c>
      <c r="AB267" s="8">
        <v>8</v>
      </c>
      <c r="AC267" s="8" t="s">
        <v>545</v>
      </c>
      <c r="AD267" s="8" t="s">
        <v>254</v>
      </c>
      <c r="AE267" s="8">
        <v>2</v>
      </c>
      <c r="AF267" s="8">
        <v>1.0171506404876709</v>
      </c>
      <c r="AG267" s="8">
        <v>489844.18321571266</v>
      </c>
      <c r="AH267" s="8">
        <v>219629.39364763442</v>
      </c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</row>
    <row r="268" spans="1:133" x14ac:dyDescent="0.2">
      <c r="A268" s="6">
        <v>361</v>
      </c>
      <c r="B268" s="9" t="s">
        <v>47</v>
      </c>
      <c r="C268" s="6" t="s">
        <v>91</v>
      </c>
      <c r="D268" s="6" t="s">
        <v>24</v>
      </c>
      <c r="E268" s="6" t="s">
        <v>25</v>
      </c>
      <c r="F268" s="6" t="s">
        <v>44</v>
      </c>
      <c r="G268" s="6" t="s">
        <v>36</v>
      </c>
      <c r="H268" s="6" t="s">
        <v>49</v>
      </c>
      <c r="I268" s="13">
        <f t="shared" si="21"/>
        <v>3</v>
      </c>
      <c r="J268" s="13">
        <f t="shared" si="20"/>
        <v>0</v>
      </c>
      <c r="K268" s="6" t="s">
        <v>28</v>
      </c>
      <c r="L268" s="6" t="s">
        <v>29</v>
      </c>
      <c r="M268" s="6">
        <v>1</v>
      </c>
      <c r="N268" s="6">
        <v>1</v>
      </c>
      <c r="O268" s="6"/>
      <c r="P268" s="6"/>
      <c r="Q268" s="6"/>
      <c r="R268" s="6"/>
      <c r="S268" s="6"/>
      <c r="T268" s="6"/>
      <c r="U268" s="13">
        <f t="shared" si="22"/>
        <v>0</v>
      </c>
      <c r="V268" s="7"/>
      <c r="W268" s="7" t="s">
        <v>922</v>
      </c>
      <c r="X268" s="8" t="s">
        <v>756</v>
      </c>
      <c r="Y268" s="8">
        <v>0.44148959636688251</v>
      </c>
      <c r="Z268" s="8">
        <v>0.44148959636688251</v>
      </c>
      <c r="AA268" s="8">
        <v>1.6082266569137573</v>
      </c>
      <c r="AB268" s="8">
        <v>9</v>
      </c>
      <c r="AC268" s="8" t="s">
        <v>757</v>
      </c>
      <c r="AD268" s="8" t="s">
        <v>568</v>
      </c>
      <c r="AE268" s="8">
        <v>2</v>
      </c>
      <c r="AF268" s="8">
        <v>1.0118050575256348</v>
      </c>
      <c r="AG268" s="8">
        <v>481769.80159067566</v>
      </c>
      <c r="AH268" s="8">
        <v>208350.8742862003</v>
      </c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</row>
    <row r="269" spans="1:133" x14ac:dyDescent="0.2">
      <c r="A269" s="6">
        <v>363</v>
      </c>
      <c r="B269" s="9" t="s">
        <v>47</v>
      </c>
      <c r="C269" s="6" t="s">
        <v>91</v>
      </c>
      <c r="D269" s="6" t="s">
        <v>24</v>
      </c>
      <c r="E269" s="6" t="s">
        <v>25</v>
      </c>
      <c r="F269" s="6" t="s">
        <v>40</v>
      </c>
      <c r="G269" s="6" t="s">
        <v>36</v>
      </c>
      <c r="H269" s="6" t="s">
        <v>49</v>
      </c>
      <c r="I269" s="13">
        <f t="shared" si="21"/>
        <v>3</v>
      </c>
      <c r="J269" s="13">
        <f t="shared" si="20"/>
        <v>0</v>
      </c>
      <c r="K269" s="6" t="s">
        <v>28</v>
      </c>
      <c r="L269" s="6" t="s">
        <v>34</v>
      </c>
      <c r="M269" s="6">
        <v>1</v>
      </c>
      <c r="N269" s="6">
        <v>0</v>
      </c>
      <c r="O269" s="6"/>
      <c r="P269" s="6"/>
      <c r="Q269" s="6"/>
      <c r="R269" s="6"/>
      <c r="S269" s="6"/>
      <c r="T269" s="6"/>
      <c r="U269" s="13">
        <f t="shared" si="22"/>
        <v>0</v>
      </c>
      <c r="V269" s="7"/>
      <c r="W269" s="7" t="s">
        <v>922</v>
      </c>
      <c r="X269" s="8" t="s">
        <v>760</v>
      </c>
      <c r="Y269" s="8">
        <v>0.56495522975921597</v>
      </c>
      <c r="Z269" s="8">
        <v>0.56495522975921597</v>
      </c>
      <c r="AA269" s="8">
        <v>2.1410315036773682</v>
      </c>
      <c r="AB269" s="8">
        <v>8</v>
      </c>
      <c r="AC269" s="8" t="s">
        <v>761</v>
      </c>
      <c r="AD269" s="8" t="s">
        <v>568</v>
      </c>
      <c r="AE269" s="8">
        <v>2</v>
      </c>
      <c r="AF269" s="8">
        <v>1.3038356304168701</v>
      </c>
      <c r="AG269" s="8">
        <v>481789.50632119348</v>
      </c>
      <c r="AH269" s="8">
        <v>208578.19483084811</v>
      </c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</row>
    <row r="270" spans="1:133" x14ac:dyDescent="0.2">
      <c r="A270" s="6">
        <v>377</v>
      </c>
      <c r="B270" s="9" t="s">
        <v>47</v>
      </c>
      <c r="C270" s="6" t="s">
        <v>91</v>
      </c>
      <c r="D270" s="6" t="s">
        <v>24</v>
      </c>
      <c r="E270" s="6" t="s">
        <v>25</v>
      </c>
      <c r="F270" s="6" t="s">
        <v>44</v>
      </c>
      <c r="G270" s="6" t="s">
        <v>27</v>
      </c>
      <c r="H270" s="6" t="s">
        <v>27</v>
      </c>
      <c r="I270" s="13">
        <f t="shared" si="21"/>
        <v>6.25</v>
      </c>
      <c r="J270" s="13">
        <f t="shared" si="20"/>
        <v>0</v>
      </c>
      <c r="K270" s="6" t="s">
        <v>28</v>
      </c>
      <c r="L270" s="6" t="s">
        <v>29</v>
      </c>
      <c r="M270" s="6">
        <v>1</v>
      </c>
      <c r="N270" s="6">
        <v>1</v>
      </c>
      <c r="O270" s="6"/>
      <c r="P270" s="6"/>
      <c r="Q270" s="6"/>
      <c r="R270" s="6"/>
      <c r="S270" s="6"/>
      <c r="T270" s="6"/>
      <c r="U270" s="13">
        <f t="shared" si="22"/>
        <v>0</v>
      </c>
      <c r="V270" s="7"/>
      <c r="W270" s="7" t="s">
        <v>950</v>
      </c>
      <c r="X270" s="8" t="s">
        <v>788</v>
      </c>
      <c r="Y270" s="8">
        <v>0.47823276281356825</v>
      </c>
      <c r="Z270" s="8">
        <v>0.47823276281356825</v>
      </c>
      <c r="AA270" s="8">
        <v>2.7850210666656494</v>
      </c>
      <c r="AB270" s="8">
        <v>7</v>
      </c>
      <c r="AC270" s="8" t="s">
        <v>789</v>
      </c>
      <c r="AD270" s="8" t="s">
        <v>568</v>
      </c>
      <c r="AE270" s="8">
        <v>2</v>
      </c>
      <c r="AF270" s="8">
        <v>1.7292933464050293</v>
      </c>
      <c r="AG270" s="8">
        <v>481779.14591007412</v>
      </c>
      <c r="AH270" s="8">
        <v>210982.03275041439</v>
      </c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</row>
    <row r="271" spans="1:133" x14ac:dyDescent="0.2">
      <c r="A271" s="6">
        <v>407</v>
      </c>
      <c r="B271" s="9" t="s">
        <v>47</v>
      </c>
      <c r="C271" s="6" t="s">
        <v>91</v>
      </c>
      <c r="D271" s="6" t="s">
        <v>35</v>
      </c>
      <c r="E271" s="6" t="s">
        <v>25</v>
      </c>
      <c r="F271" s="6" t="s">
        <v>26</v>
      </c>
      <c r="G271" s="6" t="s">
        <v>27</v>
      </c>
      <c r="H271" s="6" t="s">
        <v>27</v>
      </c>
      <c r="I271" s="13">
        <f t="shared" si="21"/>
        <v>6.25</v>
      </c>
      <c r="J271" s="13">
        <f t="shared" si="20"/>
        <v>0</v>
      </c>
      <c r="K271" s="6" t="s">
        <v>189</v>
      </c>
      <c r="L271" s="6" t="s">
        <v>39</v>
      </c>
      <c r="M271" s="6">
        <v>1</v>
      </c>
      <c r="N271" s="6">
        <v>0</v>
      </c>
      <c r="O271" s="9" t="s">
        <v>47</v>
      </c>
      <c r="P271" s="6" t="s">
        <v>48</v>
      </c>
      <c r="Q271" s="6" t="s">
        <v>25</v>
      </c>
      <c r="R271" s="6" t="s">
        <v>26</v>
      </c>
      <c r="S271" s="6" t="s">
        <v>61</v>
      </c>
      <c r="T271" s="6" t="s">
        <v>61</v>
      </c>
      <c r="U271" s="13">
        <f t="shared" si="22"/>
        <v>1</v>
      </c>
      <c r="V271" s="7"/>
      <c r="W271" s="7" t="s">
        <v>955</v>
      </c>
      <c r="X271" s="8" t="s">
        <v>840</v>
      </c>
      <c r="Y271" s="8">
        <v>0.30719941139221196</v>
      </c>
      <c r="Z271" s="8">
        <v>0.30719941139221196</v>
      </c>
      <c r="AA271" s="8">
        <v>2.514580249786377</v>
      </c>
      <c r="AB271" s="8">
        <v>6</v>
      </c>
      <c r="AC271" s="8" t="s">
        <v>116</v>
      </c>
      <c r="AD271" s="8" t="s">
        <v>799</v>
      </c>
      <c r="AE271" s="8">
        <v>2</v>
      </c>
      <c r="AF271" s="8">
        <v>1.30060875415802</v>
      </c>
      <c r="AG271" s="8">
        <v>476030.33706288831</v>
      </c>
      <c r="AH271" s="8">
        <v>209802.28455735088</v>
      </c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</row>
    <row r="272" spans="1:133" x14ac:dyDescent="0.2">
      <c r="A272" s="6">
        <v>430</v>
      </c>
      <c r="B272" s="9" t="s">
        <v>47</v>
      </c>
      <c r="C272" s="6" t="s">
        <v>91</v>
      </c>
      <c r="D272" s="6" t="s">
        <v>24</v>
      </c>
      <c r="E272" s="6" t="s">
        <v>25</v>
      </c>
      <c r="F272" s="6" t="s">
        <v>44</v>
      </c>
      <c r="G272" s="6" t="s">
        <v>27</v>
      </c>
      <c r="H272" s="6" t="s">
        <v>27</v>
      </c>
      <c r="I272" s="13">
        <f t="shared" si="21"/>
        <v>6.25</v>
      </c>
      <c r="J272" s="13">
        <f t="shared" si="20"/>
        <v>0</v>
      </c>
      <c r="K272" s="6" t="s">
        <v>28</v>
      </c>
      <c r="L272" s="6" t="s">
        <v>29</v>
      </c>
      <c r="M272" s="6">
        <v>1</v>
      </c>
      <c r="N272" s="6">
        <v>1</v>
      </c>
      <c r="O272" s="6"/>
      <c r="P272" s="6"/>
      <c r="Q272" s="6"/>
      <c r="R272" s="6"/>
      <c r="S272" s="6"/>
      <c r="T272" s="6"/>
      <c r="U272" s="13">
        <f t="shared" si="22"/>
        <v>0</v>
      </c>
      <c r="V272" s="7"/>
      <c r="W272" s="7" t="s">
        <v>958</v>
      </c>
      <c r="X272" s="8" t="s">
        <v>876</v>
      </c>
      <c r="Y272" s="8">
        <v>0.39691302537918127</v>
      </c>
      <c r="Z272" s="8">
        <v>0.39691302537918127</v>
      </c>
      <c r="AA272" s="8">
        <v>4.8369178771972656</v>
      </c>
      <c r="AB272" s="8">
        <v>5</v>
      </c>
      <c r="AC272" s="8" t="s">
        <v>158</v>
      </c>
      <c r="AD272" s="8" t="s">
        <v>799</v>
      </c>
      <c r="AE272" s="8">
        <v>2</v>
      </c>
      <c r="AF272" s="8">
        <v>1.4528355598449707</v>
      </c>
      <c r="AG272" s="8">
        <v>477803.01808139641</v>
      </c>
      <c r="AH272" s="8">
        <v>206419.85963798908</v>
      </c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</row>
    <row r="273" spans="1:133" x14ac:dyDescent="0.2">
      <c r="A273" s="6">
        <v>256</v>
      </c>
      <c r="B273" s="9" t="s">
        <v>43</v>
      </c>
      <c r="C273" s="6" t="s">
        <v>91</v>
      </c>
      <c r="D273" s="6" t="s">
        <v>24</v>
      </c>
      <c r="E273" s="6" t="s">
        <v>25</v>
      </c>
      <c r="F273" s="6" t="s">
        <v>26</v>
      </c>
      <c r="G273" s="6" t="s">
        <v>27</v>
      </c>
      <c r="H273" s="6" t="s">
        <v>27</v>
      </c>
      <c r="I273" s="13">
        <f t="shared" si="21"/>
        <v>6.25</v>
      </c>
      <c r="J273" s="13">
        <f t="shared" si="20"/>
        <v>0</v>
      </c>
      <c r="K273" s="6" t="s">
        <v>28</v>
      </c>
      <c r="L273" s="6" t="s">
        <v>29</v>
      </c>
      <c r="M273" s="6">
        <v>1</v>
      </c>
      <c r="N273" s="6">
        <v>1</v>
      </c>
      <c r="O273" s="6"/>
      <c r="P273" s="6"/>
      <c r="Q273" s="6"/>
      <c r="R273" s="6"/>
      <c r="S273" s="6"/>
      <c r="T273" s="6"/>
      <c r="U273" s="13">
        <f t="shared" si="22"/>
        <v>0</v>
      </c>
      <c r="V273" s="7"/>
      <c r="W273" s="7"/>
      <c r="X273" s="8" t="s">
        <v>581</v>
      </c>
      <c r="Y273" s="8">
        <v>0.24280329108238224</v>
      </c>
      <c r="Z273" s="8">
        <v>0.24280329108238224</v>
      </c>
      <c r="AA273" s="8">
        <v>2.3265986442565918</v>
      </c>
      <c r="AB273" s="8">
        <v>8</v>
      </c>
      <c r="AC273" s="8" t="s">
        <v>582</v>
      </c>
      <c r="AD273" s="8" t="s">
        <v>568</v>
      </c>
      <c r="AE273" s="8">
        <v>2</v>
      </c>
      <c r="AF273" s="8">
        <v>1.7238585948944092</v>
      </c>
      <c r="AG273" s="8">
        <v>479996.15238443244</v>
      </c>
      <c r="AH273" s="8">
        <v>227302.84114881541</v>
      </c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</row>
    <row r="274" spans="1:133" x14ac:dyDescent="0.2">
      <c r="A274" s="6">
        <v>289</v>
      </c>
      <c r="B274" s="9" t="s">
        <v>43</v>
      </c>
      <c r="C274" s="6" t="s">
        <v>91</v>
      </c>
      <c r="D274" s="6" t="s">
        <v>24</v>
      </c>
      <c r="E274" s="6" t="s">
        <v>25</v>
      </c>
      <c r="F274" s="6" t="s">
        <v>26</v>
      </c>
      <c r="G274" s="6" t="s">
        <v>27</v>
      </c>
      <c r="H274" s="6" t="s">
        <v>27</v>
      </c>
      <c r="I274" s="13">
        <f t="shared" si="21"/>
        <v>6.25</v>
      </c>
      <c r="J274" s="13">
        <f t="shared" si="20"/>
        <v>0</v>
      </c>
      <c r="K274" s="6" t="s">
        <v>28</v>
      </c>
      <c r="L274" s="6" t="s">
        <v>29</v>
      </c>
      <c r="M274" s="6">
        <v>1</v>
      </c>
      <c r="N274" s="6">
        <v>1</v>
      </c>
      <c r="O274" s="6"/>
      <c r="P274" s="6"/>
      <c r="Q274" s="6"/>
      <c r="R274" s="6"/>
      <c r="S274" s="6"/>
      <c r="T274" s="6"/>
      <c r="U274" s="13">
        <f t="shared" si="22"/>
        <v>0</v>
      </c>
      <c r="V274" s="7"/>
      <c r="W274" s="7"/>
      <c r="X274" s="8" t="s">
        <v>630</v>
      </c>
      <c r="Y274" s="8">
        <v>0.40382933616638172</v>
      </c>
      <c r="Z274" s="8">
        <v>0.40382933616638172</v>
      </c>
      <c r="AA274" s="8">
        <v>3.2342770099639893</v>
      </c>
      <c r="AB274" s="8">
        <v>6</v>
      </c>
      <c r="AC274" s="8" t="s">
        <v>631</v>
      </c>
      <c r="AD274" s="8" t="s">
        <v>568</v>
      </c>
      <c r="AE274" s="8">
        <v>2</v>
      </c>
      <c r="AF274" s="8">
        <v>2.1082472801208496</v>
      </c>
      <c r="AG274" s="8">
        <v>480425.94705256482</v>
      </c>
      <c r="AH274" s="8">
        <v>226126.78072112816</v>
      </c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</row>
    <row r="275" spans="1:133" s="1" customFormat="1" x14ac:dyDescent="0.2">
      <c r="A275" s="6">
        <v>297</v>
      </c>
      <c r="B275" s="9" t="s">
        <v>43</v>
      </c>
      <c r="C275" s="6" t="s">
        <v>91</v>
      </c>
      <c r="D275" s="6" t="s">
        <v>24</v>
      </c>
      <c r="E275" s="6" t="s">
        <v>25</v>
      </c>
      <c r="F275" s="6" t="s">
        <v>40</v>
      </c>
      <c r="G275" s="6" t="s">
        <v>27</v>
      </c>
      <c r="H275" s="6" t="s">
        <v>27</v>
      </c>
      <c r="I275" s="13">
        <f t="shared" si="21"/>
        <v>6.25</v>
      </c>
      <c r="J275" s="13">
        <f t="shared" si="20"/>
        <v>0</v>
      </c>
      <c r="K275" s="6" t="s">
        <v>28</v>
      </c>
      <c r="L275" s="6" t="s">
        <v>29</v>
      </c>
      <c r="M275" s="6">
        <v>1</v>
      </c>
      <c r="N275" s="6">
        <v>1</v>
      </c>
      <c r="O275" s="6"/>
      <c r="P275" s="6"/>
      <c r="Q275" s="6"/>
      <c r="R275" s="6"/>
      <c r="S275" s="6"/>
      <c r="T275" s="6"/>
      <c r="U275" s="13">
        <f t="shared" si="22"/>
        <v>0</v>
      </c>
      <c r="V275" s="7"/>
      <c r="W275" s="7"/>
      <c r="X275" s="8" t="s">
        <v>643</v>
      </c>
      <c r="Y275" s="8">
        <v>0.52439048290252699</v>
      </c>
      <c r="Z275" s="8">
        <v>0.52439048290252699</v>
      </c>
      <c r="AA275" s="8">
        <v>1.7485263347625732</v>
      </c>
      <c r="AB275" s="8">
        <v>8</v>
      </c>
      <c r="AC275" s="8" t="s">
        <v>644</v>
      </c>
      <c r="AD275" s="8" t="s">
        <v>568</v>
      </c>
      <c r="AE275" s="8">
        <v>2</v>
      </c>
      <c r="AF275" s="8">
        <v>1.0599637031555176</v>
      </c>
      <c r="AG275" s="8">
        <v>480494.78011635656</v>
      </c>
      <c r="AH275" s="8">
        <v>226093.9476992907</v>
      </c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</row>
    <row r="276" spans="1:133" x14ac:dyDescent="0.2">
      <c r="A276" s="6">
        <v>171</v>
      </c>
      <c r="B276" s="9" t="s">
        <v>408</v>
      </c>
      <c r="C276" s="6" t="s">
        <v>91</v>
      </c>
      <c r="D276" s="6" t="s">
        <v>24</v>
      </c>
      <c r="E276" s="6" t="s">
        <v>25</v>
      </c>
      <c r="F276" s="6" t="s">
        <v>26</v>
      </c>
      <c r="G276" s="6" t="s">
        <v>195</v>
      </c>
      <c r="H276" s="6" t="s">
        <v>195</v>
      </c>
      <c r="I276" s="13">
        <f t="shared" si="21"/>
        <v>9</v>
      </c>
      <c r="J276" s="13">
        <f t="shared" si="20"/>
        <v>0</v>
      </c>
      <c r="K276" s="6" t="s">
        <v>28</v>
      </c>
      <c r="L276" s="6" t="s">
        <v>29</v>
      </c>
      <c r="M276" s="6">
        <v>1</v>
      </c>
      <c r="N276" s="6">
        <v>1</v>
      </c>
      <c r="O276" s="6"/>
      <c r="P276" s="6"/>
      <c r="Q276" s="6"/>
      <c r="R276" s="6"/>
      <c r="S276" s="6"/>
      <c r="T276" s="6"/>
      <c r="U276" s="13">
        <f t="shared" si="22"/>
        <v>0</v>
      </c>
      <c r="V276" s="7"/>
      <c r="W276" s="7"/>
      <c r="X276" s="8" t="s">
        <v>413</v>
      </c>
      <c r="Y276" s="8">
        <v>1.0894423771812449</v>
      </c>
      <c r="Z276" s="8">
        <v>1.0894423771812449</v>
      </c>
      <c r="AA276" s="8">
        <v>2.2782471179962158</v>
      </c>
      <c r="AB276" s="8">
        <v>8</v>
      </c>
      <c r="AC276" s="8" t="s">
        <v>414</v>
      </c>
      <c r="AD276" s="8" t="s">
        <v>254</v>
      </c>
      <c r="AE276" s="8">
        <v>2</v>
      </c>
      <c r="AF276" s="8">
        <v>1.0413199663162231</v>
      </c>
      <c r="AG276" s="8">
        <v>487307.24446044076</v>
      </c>
      <c r="AH276" s="8">
        <v>232150.29666252891</v>
      </c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</row>
    <row r="277" spans="1:133" x14ac:dyDescent="0.2">
      <c r="A277" s="6">
        <v>68</v>
      </c>
      <c r="B277" s="9" t="s">
        <v>192</v>
      </c>
      <c r="C277" s="6" t="s">
        <v>91</v>
      </c>
      <c r="D277" s="6" t="s">
        <v>24</v>
      </c>
      <c r="E277" s="6" t="s">
        <v>25</v>
      </c>
      <c r="F277" s="6" t="s">
        <v>26</v>
      </c>
      <c r="G277" s="6" t="s">
        <v>49</v>
      </c>
      <c r="H277" s="6" t="s">
        <v>61</v>
      </c>
      <c r="I277" s="13">
        <f t="shared" si="21"/>
        <v>1.5</v>
      </c>
      <c r="J277" s="13">
        <f t="shared" si="20"/>
        <v>0</v>
      </c>
      <c r="K277" s="6" t="s">
        <v>189</v>
      </c>
      <c r="L277" s="6" t="s">
        <v>51</v>
      </c>
      <c r="M277" s="6">
        <v>1</v>
      </c>
      <c r="N277" s="6">
        <v>1</v>
      </c>
      <c r="O277" s="6"/>
      <c r="P277" s="6"/>
      <c r="Q277" s="6"/>
      <c r="R277" s="6"/>
      <c r="S277" s="6"/>
      <c r="T277" s="6"/>
      <c r="U277" s="13">
        <f t="shared" si="22"/>
        <v>0</v>
      </c>
      <c r="V277" s="7"/>
      <c r="W277" s="7"/>
      <c r="X277" s="8" t="s">
        <v>193</v>
      </c>
      <c r="Y277" s="8">
        <v>0.3483670926094054</v>
      </c>
      <c r="Z277" s="8">
        <v>0.3483670926094054</v>
      </c>
      <c r="AA277" s="8">
        <v>19.797891616821289</v>
      </c>
      <c r="AB277" s="8">
        <v>4</v>
      </c>
      <c r="AC277" s="8" t="s">
        <v>194</v>
      </c>
      <c r="AD277" s="8" t="s">
        <v>32</v>
      </c>
      <c r="AE277" s="8">
        <v>0</v>
      </c>
      <c r="AF277" s="8">
        <v>17.351161956787109</v>
      </c>
      <c r="AG277" s="8">
        <v>467264.89877245255</v>
      </c>
      <c r="AH277" s="8">
        <v>227932.97483992577</v>
      </c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</row>
    <row r="278" spans="1:133" x14ac:dyDescent="0.2">
      <c r="A278" s="6">
        <v>414</v>
      </c>
      <c r="B278" s="9" t="s">
        <v>192</v>
      </c>
      <c r="C278" s="6" t="s">
        <v>91</v>
      </c>
      <c r="D278" s="6" t="s">
        <v>24</v>
      </c>
      <c r="E278" s="6" t="s">
        <v>25</v>
      </c>
      <c r="F278" s="6" t="s">
        <v>44</v>
      </c>
      <c r="G278" s="6" t="s">
        <v>27</v>
      </c>
      <c r="H278" s="6" t="s">
        <v>49</v>
      </c>
      <c r="I278" s="13">
        <f t="shared" si="21"/>
        <v>3.75</v>
      </c>
      <c r="J278" s="13">
        <f t="shared" si="20"/>
        <v>0</v>
      </c>
      <c r="K278" s="6" t="s">
        <v>135</v>
      </c>
      <c r="L278" s="6" t="s">
        <v>29</v>
      </c>
      <c r="M278" s="6">
        <v>1</v>
      </c>
      <c r="N278" s="6">
        <v>1</v>
      </c>
      <c r="O278" s="6"/>
      <c r="P278" s="6"/>
      <c r="Q278" s="6"/>
      <c r="R278" s="6"/>
      <c r="S278" s="6"/>
      <c r="T278" s="6"/>
      <c r="U278" s="13">
        <f t="shared" si="22"/>
        <v>0</v>
      </c>
      <c r="V278" s="7"/>
      <c r="W278" s="7"/>
      <c r="X278" s="8" t="s">
        <v>852</v>
      </c>
      <c r="Y278" s="8">
        <v>0.65121175765991179</v>
      </c>
      <c r="Z278" s="8">
        <v>0.65121175765991179</v>
      </c>
      <c r="AA278" s="8">
        <v>6.2739143371582031</v>
      </c>
      <c r="AB278" s="8">
        <v>5</v>
      </c>
      <c r="AC278" s="8" t="s">
        <v>126</v>
      </c>
      <c r="AD278" s="8" t="s">
        <v>799</v>
      </c>
      <c r="AE278" s="8">
        <v>2</v>
      </c>
      <c r="AF278" s="8">
        <v>4.5535874366760254</v>
      </c>
      <c r="AG278" s="8">
        <v>477788.19595092366</v>
      </c>
      <c r="AH278" s="8">
        <v>208501.9598107526</v>
      </c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</row>
    <row r="279" spans="1:133" s="1" customFormat="1" x14ac:dyDescent="0.2">
      <c r="A279" s="4">
        <v>440</v>
      </c>
      <c r="B279" s="9" t="s">
        <v>192</v>
      </c>
      <c r="C279" s="4" t="s">
        <v>91</v>
      </c>
      <c r="D279" s="4" t="s">
        <v>24</v>
      </c>
      <c r="E279" s="4" t="s">
        <v>25</v>
      </c>
      <c r="F279" s="4" t="s">
        <v>44</v>
      </c>
      <c r="G279" s="4" t="s">
        <v>36</v>
      </c>
      <c r="H279" s="4" t="s">
        <v>61</v>
      </c>
      <c r="I279" s="13">
        <f t="shared" si="21"/>
        <v>2</v>
      </c>
      <c r="J279" s="13">
        <f t="shared" si="20"/>
        <v>0</v>
      </c>
      <c r="K279" s="4" t="s">
        <v>28</v>
      </c>
      <c r="L279" s="4" t="s">
        <v>39</v>
      </c>
      <c r="M279" s="4">
        <v>1</v>
      </c>
      <c r="N279" s="4">
        <v>0</v>
      </c>
      <c r="O279" s="4"/>
      <c r="P279" s="4"/>
      <c r="Q279" s="4"/>
      <c r="R279" s="4"/>
      <c r="S279" s="4"/>
      <c r="T279" s="4"/>
      <c r="U279" s="13">
        <f t="shared" si="22"/>
        <v>0</v>
      </c>
      <c r="V279" s="5"/>
      <c r="W279" s="5"/>
      <c r="X279" s="8" t="s">
        <v>891</v>
      </c>
      <c r="Y279" s="8">
        <v>1.7108505114327346</v>
      </c>
      <c r="Z279" s="8">
        <v>1.7108505114327346</v>
      </c>
      <c r="AA279" s="8">
        <v>5.5480360984802246</v>
      </c>
      <c r="AB279" s="8">
        <v>4</v>
      </c>
      <c r="AC279" s="8" t="s">
        <v>188</v>
      </c>
      <c r="AD279" s="8" t="s">
        <v>799</v>
      </c>
      <c r="AE279" s="8">
        <v>2</v>
      </c>
      <c r="AF279" s="8">
        <v>2.8100709915161133</v>
      </c>
      <c r="AG279" s="8">
        <v>471246.7516074297</v>
      </c>
      <c r="AH279" s="8">
        <v>213288.71278203803</v>
      </c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</row>
    <row r="280" spans="1:133" x14ac:dyDescent="0.2">
      <c r="A280" s="6">
        <v>42</v>
      </c>
      <c r="B280" s="9" t="s">
        <v>100</v>
      </c>
      <c r="C280" s="6" t="s">
        <v>91</v>
      </c>
      <c r="D280" s="6" t="s">
        <v>35</v>
      </c>
      <c r="E280" s="6" t="s">
        <v>25</v>
      </c>
      <c r="F280" s="6" t="s">
        <v>40</v>
      </c>
      <c r="G280" s="6" t="s">
        <v>49</v>
      </c>
      <c r="H280" s="6" t="s">
        <v>61</v>
      </c>
      <c r="I280" s="13">
        <f t="shared" si="21"/>
        <v>1.5</v>
      </c>
      <c r="J280" s="13">
        <f t="shared" si="20"/>
        <v>0</v>
      </c>
      <c r="K280" s="6" t="s">
        <v>28</v>
      </c>
      <c r="L280" s="6" t="s">
        <v>29</v>
      </c>
      <c r="M280" s="6">
        <v>1</v>
      </c>
      <c r="N280" s="6">
        <v>1</v>
      </c>
      <c r="O280" s="9" t="s">
        <v>47</v>
      </c>
      <c r="P280" s="6" t="s">
        <v>34</v>
      </c>
      <c r="Q280" s="6" t="s">
        <v>25</v>
      </c>
      <c r="R280" s="6" t="s">
        <v>40</v>
      </c>
      <c r="S280" s="6" t="s">
        <v>49</v>
      </c>
      <c r="T280" s="6" t="s">
        <v>61</v>
      </c>
      <c r="U280" s="13">
        <f t="shared" si="22"/>
        <v>1.5</v>
      </c>
      <c r="V280" s="7"/>
      <c r="W280" s="15" t="s">
        <v>965</v>
      </c>
      <c r="X280" s="8" t="s">
        <v>138</v>
      </c>
      <c r="Y280" s="8">
        <v>0.761098613739014</v>
      </c>
      <c r="Z280" s="8">
        <v>0.761098613739014</v>
      </c>
      <c r="AA280" s="8">
        <v>2.5995876789093018</v>
      </c>
      <c r="AB280" s="8">
        <v>5</v>
      </c>
      <c r="AC280" s="8" t="s">
        <v>139</v>
      </c>
      <c r="AD280" s="8" t="s">
        <v>32</v>
      </c>
      <c r="AE280" s="8">
        <v>2</v>
      </c>
      <c r="AF280" s="8">
        <v>1.5520706176757813</v>
      </c>
      <c r="AG280" s="8">
        <v>465995.95849499782</v>
      </c>
      <c r="AH280" s="8">
        <v>226669.49597504956</v>
      </c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</row>
    <row r="281" spans="1:133" x14ac:dyDescent="0.2">
      <c r="A281" s="6">
        <v>54</v>
      </c>
      <c r="B281" s="9" t="s">
        <v>100</v>
      </c>
      <c r="C281" s="6" t="s">
        <v>91</v>
      </c>
      <c r="D281" s="6" t="s">
        <v>24</v>
      </c>
      <c r="E281" s="6" t="s">
        <v>25</v>
      </c>
      <c r="F281" s="6" t="s">
        <v>58</v>
      </c>
      <c r="G281" s="6" t="s">
        <v>49</v>
      </c>
      <c r="H281" s="6" t="s">
        <v>61</v>
      </c>
      <c r="I281" s="13">
        <f t="shared" si="21"/>
        <v>1.5</v>
      </c>
      <c r="J281" s="13">
        <f t="shared" si="20"/>
        <v>0</v>
      </c>
      <c r="K281" s="6" t="s">
        <v>28</v>
      </c>
      <c r="L281" s="6" t="s">
        <v>29</v>
      </c>
      <c r="M281" s="6">
        <v>1</v>
      </c>
      <c r="N281" s="6">
        <v>1</v>
      </c>
      <c r="O281" s="6"/>
      <c r="P281" s="6"/>
      <c r="Q281" s="6"/>
      <c r="R281" s="6"/>
      <c r="S281" s="6"/>
      <c r="T281" s="6"/>
      <c r="U281" s="13">
        <f t="shared" si="22"/>
        <v>0</v>
      </c>
      <c r="V281" s="7"/>
      <c r="W281" s="7"/>
      <c r="X281" s="8" t="s">
        <v>163</v>
      </c>
      <c r="Y281" s="8">
        <v>0.4708904957771301</v>
      </c>
      <c r="Z281" s="8">
        <v>0.4708904957771301</v>
      </c>
      <c r="AA281" s="8">
        <v>2.0672366619110107</v>
      </c>
      <c r="AB281" s="8">
        <v>7</v>
      </c>
      <c r="AC281" s="8" t="s">
        <v>164</v>
      </c>
      <c r="AD281" s="8" t="s">
        <v>32</v>
      </c>
      <c r="AE281" s="8">
        <v>2</v>
      </c>
      <c r="AF281" s="8">
        <v>1.1333187818527222</v>
      </c>
      <c r="AG281" s="8">
        <v>466437.07329445897</v>
      </c>
      <c r="AH281" s="8">
        <v>229163.72426343506</v>
      </c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</row>
    <row r="282" spans="1:133" x14ac:dyDescent="0.2">
      <c r="A282" s="6">
        <v>242</v>
      </c>
      <c r="B282" s="9" t="s">
        <v>100</v>
      </c>
      <c r="C282" s="6" t="s">
        <v>91</v>
      </c>
      <c r="D282" s="6" t="s">
        <v>24</v>
      </c>
      <c r="E282" s="6" t="s">
        <v>25</v>
      </c>
      <c r="F282" s="6" t="s">
        <v>44</v>
      </c>
      <c r="G282" s="6" t="s">
        <v>49</v>
      </c>
      <c r="H282" s="6" t="s">
        <v>61</v>
      </c>
      <c r="I282" s="13">
        <f t="shared" si="21"/>
        <v>1.5</v>
      </c>
      <c r="J282" s="13">
        <f t="shared" si="20"/>
        <v>0</v>
      </c>
      <c r="K282" s="6" t="s">
        <v>28</v>
      </c>
      <c r="L282" s="6" t="s">
        <v>29</v>
      </c>
      <c r="M282" s="6">
        <v>1</v>
      </c>
      <c r="N282" s="6">
        <v>1</v>
      </c>
      <c r="O282" s="6"/>
      <c r="P282" s="6"/>
      <c r="Q282" s="6"/>
      <c r="R282" s="6"/>
      <c r="S282" s="6"/>
      <c r="T282" s="6"/>
      <c r="U282" s="13">
        <f t="shared" si="22"/>
        <v>0</v>
      </c>
      <c r="V282" s="7"/>
      <c r="W282" s="7"/>
      <c r="X282" s="8" t="s">
        <v>554</v>
      </c>
      <c r="Y282" s="8">
        <v>0.2587190008163453</v>
      </c>
      <c r="Z282" s="8">
        <v>0.2587190008163453</v>
      </c>
      <c r="AA282" s="8">
        <v>1.7738124132156372</v>
      </c>
      <c r="AB282" s="8">
        <v>8</v>
      </c>
      <c r="AC282" s="8" t="s">
        <v>555</v>
      </c>
      <c r="AD282" s="8" t="s">
        <v>254</v>
      </c>
      <c r="AE282" s="8">
        <v>2</v>
      </c>
      <c r="AF282" s="8">
        <v>1.0320686101913452</v>
      </c>
      <c r="AG282" s="8">
        <v>488471.49074929702</v>
      </c>
      <c r="AH282" s="8">
        <v>226793.67079396779</v>
      </c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</row>
    <row r="283" spans="1:133" x14ac:dyDescent="0.2">
      <c r="A283" s="6">
        <v>243</v>
      </c>
      <c r="B283" s="9" t="s">
        <v>100</v>
      </c>
      <c r="C283" s="6" t="s">
        <v>91</v>
      </c>
      <c r="D283" s="6" t="s">
        <v>24</v>
      </c>
      <c r="E283" s="6" t="s">
        <v>25</v>
      </c>
      <c r="F283" s="6" t="s">
        <v>40</v>
      </c>
      <c r="G283" s="6" t="s">
        <v>49</v>
      </c>
      <c r="H283" s="6" t="s">
        <v>61</v>
      </c>
      <c r="I283" s="13">
        <f t="shared" si="21"/>
        <v>1.5</v>
      </c>
      <c r="J283" s="13">
        <f t="shared" si="20"/>
        <v>0</v>
      </c>
      <c r="K283" s="6" t="s">
        <v>28</v>
      </c>
      <c r="L283" s="6" t="s">
        <v>29</v>
      </c>
      <c r="M283" s="6">
        <v>1</v>
      </c>
      <c r="N283" s="6">
        <v>1</v>
      </c>
      <c r="O283" s="6"/>
      <c r="P283" s="6"/>
      <c r="Q283" s="6"/>
      <c r="R283" s="6"/>
      <c r="S283" s="6"/>
      <c r="T283" s="6"/>
      <c r="U283" s="13">
        <f t="shared" si="22"/>
        <v>0</v>
      </c>
      <c r="V283" s="7"/>
      <c r="W283" s="7"/>
      <c r="X283" s="8" t="s">
        <v>556</v>
      </c>
      <c r="Y283" s="8">
        <v>0.32596026897430425</v>
      </c>
      <c r="Z283" s="8">
        <v>0.32596026897430425</v>
      </c>
      <c r="AA283" s="8">
        <v>1.8274945020675659</v>
      </c>
      <c r="AB283" s="8">
        <v>7</v>
      </c>
      <c r="AC283" s="8" t="s">
        <v>557</v>
      </c>
      <c r="AD283" s="8" t="s">
        <v>254</v>
      </c>
      <c r="AE283" s="8">
        <v>2</v>
      </c>
      <c r="AF283" s="8">
        <v>1.0804679393768311</v>
      </c>
      <c r="AG283" s="8">
        <v>488447.24864182156</v>
      </c>
      <c r="AH283" s="8">
        <v>226885.35479484507</v>
      </c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</row>
    <row r="284" spans="1:133" s="1" customFormat="1" x14ac:dyDescent="0.2">
      <c r="A284" s="6">
        <v>332</v>
      </c>
      <c r="B284" s="9" t="s">
        <v>100</v>
      </c>
      <c r="C284" s="6" t="s">
        <v>91</v>
      </c>
      <c r="D284" s="6" t="s">
        <v>24</v>
      </c>
      <c r="E284" s="6" t="s">
        <v>25</v>
      </c>
      <c r="F284" s="6" t="s">
        <v>44</v>
      </c>
      <c r="G284" s="6" t="s">
        <v>49</v>
      </c>
      <c r="H284" s="6" t="s">
        <v>61</v>
      </c>
      <c r="I284" s="13">
        <f t="shared" si="21"/>
        <v>1.5</v>
      </c>
      <c r="J284" s="13">
        <f t="shared" si="20"/>
        <v>0</v>
      </c>
      <c r="K284" s="6" t="s">
        <v>28</v>
      </c>
      <c r="L284" s="6" t="s">
        <v>417</v>
      </c>
      <c r="M284" s="6">
        <v>1</v>
      </c>
      <c r="N284" s="6">
        <v>1</v>
      </c>
      <c r="O284" s="6"/>
      <c r="P284" s="6"/>
      <c r="Q284" s="6"/>
      <c r="R284" s="6"/>
      <c r="S284" s="6"/>
      <c r="T284" s="6"/>
      <c r="U284" s="13">
        <f t="shared" si="22"/>
        <v>0</v>
      </c>
      <c r="V284" s="7"/>
      <c r="W284" s="7"/>
      <c r="X284" s="8" t="s">
        <v>705</v>
      </c>
      <c r="Y284" s="8">
        <v>0.14112680912017816</v>
      </c>
      <c r="Z284" s="8">
        <v>0.14112680912017816</v>
      </c>
      <c r="AA284" s="8">
        <v>3.1170268058776855</v>
      </c>
      <c r="AB284" s="8">
        <v>6</v>
      </c>
      <c r="AC284" s="8" t="s">
        <v>199</v>
      </c>
      <c r="AD284" s="8" t="s">
        <v>568</v>
      </c>
      <c r="AE284" s="8">
        <v>2</v>
      </c>
      <c r="AF284" s="8">
        <v>1.2882506847381592</v>
      </c>
      <c r="AG284" s="8">
        <v>479342.9536331484</v>
      </c>
      <c r="AH284" s="8">
        <v>217885.42525779488</v>
      </c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</row>
    <row r="285" spans="1:133" x14ac:dyDescent="0.2">
      <c r="A285" s="6">
        <v>86</v>
      </c>
      <c r="B285" s="9" t="s">
        <v>146</v>
      </c>
      <c r="C285" s="6" t="s">
        <v>91</v>
      </c>
      <c r="D285" s="6" t="s">
        <v>24</v>
      </c>
      <c r="E285" s="6" t="s">
        <v>25</v>
      </c>
      <c r="F285" s="6" t="s">
        <v>40</v>
      </c>
      <c r="G285" s="6" t="s">
        <v>49</v>
      </c>
      <c r="H285" s="6" t="s">
        <v>49</v>
      </c>
      <c r="I285" s="13">
        <f t="shared" si="21"/>
        <v>2.25</v>
      </c>
      <c r="J285" s="13">
        <f t="shared" si="20"/>
        <v>0</v>
      </c>
      <c r="K285" s="6" t="s">
        <v>28</v>
      </c>
      <c r="L285" s="6" t="s">
        <v>29</v>
      </c>
      <c r="M285" s="6">
        <v>1</v>
      </c>
      <c r="N285" s="6">
        <v>1</v>
      </c>
      <c r="O285" s="6"/>
      <c r="P285" s="6"/>
      <c r="Q285" s="6"/>
      <c r="R285" s="6"/>
      <c r="S285" s="6"/>
      <c r="T285" s="6"/>
      <c r="U285" s="13">
        <f t="shared" si="22"/>
        <v>0</v>
      </c>
      <c r="V285" s="7"/>
      <c r="W285" s="7"/>
      <c r="X285" s="8" t="s">
        <v>233</v>
      </c>
      <c r="Y285" s="8">
        <v>0.19534902811050425</v>
      </c>
      <c r="Z285" s="8">
        <v>0.19534902811050425</v>
      </c>
      <c r="AA285" s="8">
        <v>3.3119001388549805</v>
      </c>
      <c r="AB285" s="8">
        <v>6</v>
      </c>
      <c r="AC285" s="8" t="s">
        <v>234</v>
      </c>
      <c r="AD285" s="8" t="s">
        <v>232</v>
      </c>
      <c r="AE285" s="8">
        <v>2</v>
      </c>
      <c r="AF285" s="8">
        <v>1.3321468830108643</v>
      </c>
      <c r="AG285" s="8">
        <v>461086.97908299568</v>
      </c>
      <c r="AH285" s="8">
        <v>237461.72756239618</v>
      </c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</row>
    <row r="286" spans="1:133" s="1" customFormat="1" x14ac:dyDescent="0.2">
      <c r="A286" s="6">
        <v>183</v>
      </c>
      <c r="B286" s="9" t="s">
        <v>22</v>
      </c>
      <c r="C286" s="6" t="s">
        <v>91</v>
      </c>
      <c r="D286" s="6" t="s">
        <v>24</v>
      </c>
      <c r="E286" s="6" t="s">
        <v>25</v>
      </c>
      <c r="F286" s="6" t="s">
        <v>58</v>
      </c>
      <c r="G286" s="6" t="s">
        <v>27</v>
      </c>
      <c r="H286" s="6" t="s">
        <v>27</v>
      </c>
      <c r="I286" s="13">
        <f t="shared" si="21"/>
        <v>6.25</v>
      </c>
      <c r="J286" s="13">
        <f t="shared" si="20"/>
        <v>0</v>
      </c>
      <c r="K286" s="6" t="s">
        <v>28</v>
      </c>
      <c r="L286" s="6" t="s">
        <v>29</v>
      </c>
      <c r="M286" s="6">
        <v>1</v>
      </c>
      <c r="N286" s="6">
        <v>1</v>
      </c>
      <c r="O286" s="6"/>
      <c r="P286" s="6"/>
      <c r="Q286" s="6"/>
      <c r="R286" s="6"/>
      <c r="S286" s="6"/>
      <c r="T286" s="6"/>
      <c r="U286" s="13">
        <f t="shared" si="22"/>
        <v>0</v>
      </c>
      <c r="V286" s="7"/>
      <c r="W286" s="7"/>
      <c r="X286" s="8" t="s">
        <v>437</v>
      </c>
      <c r="Y286" s="8">
        <v>0.39484207153320316</v>
      </c>
      <c r="Z286" s="8">
        <v>0.39484207153320316</v>
      </c>
      <c r="AA286" s="8">
        <v>2.3085942268371582</v>
      </c>
      <c r="AB286" s="8">
        <v>7</v>
      </c>
      <c r="AC286" s="8" t="s">
        <v>80</v>
      </c>
      <c r="AD286" s="8" t="s">
        <v>254</v>
      </c>
      <c r="AE286" s="8">
        <v>2</v>
      </c>
      <c r="AF286" s="8">
        <v>1.1288577318191528</v>
      </c>
      <c r="AG286" s="8">
        <v>490795.74244059977</v>
      </c>
      <c r="AH286" s="8">
        <v>235083.75345666223</v>
      </c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</row>
    <row r="287" spans="1:133" x14ac:dyDescent="0.2">
      <c r="A287" s="6">
        <v>305</v>
      </c>
      <c r="B287" s="9" t="s">
        <v>22</v>
      </c>
      <c r="C287" s="6" t="s">
        <v>91</v>
      </c>
      <c r="D287" s="6" t="s">
        <v>24</v>
      </c>
      <c r="E287" s="6" t="s">
        <v>25</v>
      </c>
      <c r="F287" s="6" t="s">
        <v>44</v>
      </c>
      <c r="G287" s="6" t="s">
        <v>27</v>
      </c>
      <c r="H287" s="6" t="s">
        <v>27</v>
      </c>
      <c r="I287" s="13">
        <f t="shared" si="21"/>
        <v>6.25</v>
      </c>
      <c r="J287" s="13">
        <f t="shared" si="20"/>
        <v>0</v>
      </c>
      <c r="K287" s="6" t="s">
        <v>28</v>
      </c>
      <c r="L287" s="6" t="s">
        <v>34</v>
      </c>
      <c r="M287" s="6">
        <v>1</v>
      </c>
      <c r="N287" s="6">
        <v>0</v>
      </c>
      <c r="O287" s="6"/>
      <c r="P287" s="6"/>
      <c r="Q287" s="6"/>
      <c r="R287" s="6"/>
      <c r="S287" s="6"/>
      <c r="T287" s="6"/>
      <c r="U287" s="13">
        <f t="shared" si="22"/>
        <v>0</v>
      </c>
      <c r="V287" s="7"/>
      <c r="W287" s="7"/>
      <c r="X287" s="8" t="s">
        <v>653</v>
      </c>
      <c r="Y287" s="8">
        <v>2.2690121982168221</v>
      </c>
      <c r="Z287" s="8">
        <v>2.2690121982168221</v>
      </c>
      <c r="AA287" s="8">
        <v>2.1932923793792725</v>
      </c>
      <c r="AB287" s="8">
        <v>6</v>
      </c>
      <c r="AC287" s="8" t="s">
        <v>394</v>
      </c>
      <c r="AD287" s="8" t="s">
        <v>568</v>
      </c>
      <c r="AE287" s="8">
        <v>2</v>
      </c>
      <c r="AF287" s="8">
        <v>1.2049202919006348</v>
      </c>
      <c r="AG287" s="8">
        <v>471096.07234599936</v>
      </c>
      <c r="AH287" s="8">
        <v>225031.00440496439</v>
      </c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</row>
    <row r="288" spans="1:133" x14ac:dyDescent="0.2">
      <c r="A288" s="6">
        <v>21</v>
      </c>
      <c r="B288" s="12" t="s">
        <v>33</v>
      </c>
      <c r="C288" s="6" t="s">
        <v>23</v>
      </c>
      <c r="D288" s="6" t="s">
        <v>35</v>
      </c>
      <c r="E288" s="6" t="s">
        <v>25</v>
      </c>
      <c r="F288" s="6" t="s">
        <v>58</v>
      </c>
      <c r="G288" s="6" t="s">
        <v>36</v>
      </c>
      <c r="H288" s="6" t="s">
        <v>37</v>
      </c>
      <c r="I288" s="13"/>
      <c r="J288" s="13">
        <f t="shared" si="20"/>
        <v>1</v>
      </c>
      <c r="K288" s="6" t="s">
        <v>38</v>
      </c>
      <c r="L288" s="6" t="s">
        <v>34</v>
      </c>
      <c r="M288" s="6">
        <v>1</v>
      </c>
      <c r="N288" s="6">
        <v>0</v>
      </c>
      <c r="O288" s="12" t="s">
        <v>33</v>
      </c>
      <c r="P288" s="6" t="s">
        <v>23</v>
      </c>
      <c r="Q288" s="6" t="s">
        <v>25</v>
      </c>
      <c r="R288" s="6" t="s">
        <v>44</v>
      </c>
      <c r="S288" s="6" t="s">
        <v>36</v>
      </c>
      <c r="T288" s="6" t="s">
        <v>37</v>
      </c>
      <c r="U288" s="13"/>
      <c r="V288" s="7"/>
      <c r="W288" s="7"/>
      <c r="X288" s="8" t="s">
        <v>94</v>
      </c>
      <c r="Y288" s="8">
        <v>0.37853575652094917</v>
      </c>
      <c r="Z288" s="8">
        <v>0.37853575652094917</v>
      </c>
      <c r="AA288" s="8">
        <v>3.4531593322753906</v>
      </c>
      <c r="AB288" s="8">
        <v>5</v>
      </c>
      <c r="AC288" s="8" t="s">
        <v>95</v>
      </c>
      <c r="AD288" s="8" t="s">
        <v>32</v>
      </c>
      <c r="AE288" s="8">
        <v>2</v>
      </c>
      <c r="AF288" s="8">
        <v>1.5277427434921265</v>
      </c>
      <c r="AG288" s="8">
        <v>468737.40467934485</v>
      </c>
      <c r="AH288" s="8">
        <v>226119.48392327226</v>
      </c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</row>
    <row r="289" spans="1:133" x14ac:dyDescent="0.2">
      <c r="A289" s="6">
        <v>22</v>
      </c>
      <c r="B289" s="12" t="s">
        <v>33</v>
      </c>
      <c r="C289" s="6" t="s">
        <v>23</v>
      </c>
      <c r="D289" s="6" t="s">
        <v>35</v>
      </c>
      <c r="E289" s="6" t="s">
        <v>25</v>
      </c>
      <c r="F289" s="6" t="s">
        <v>58</v>
      </c>
      <c r="G289" s="6" t="s">
        <v>36</v>
      </c>
      <c r="H289" s="6" t="s">
        <v>37</v>
      </c>
      <c r="I289" s="13"/>
      <c r="J289" s="13">
        <f t="shared" si="20"/>
        <v>1</v>
      </c>
      <c r="K289" s="6" t="s">
        <v>38</v>
      </c>
      <c r="L289" s="6" t="s">
        <v>78</v>
      </c>
      <c r="M289" s="6">
        <v>1</v>
      </c>
      <c r="N289" s="6">
        <v>1</v>
      </c>
      <c r="O289" s="12" t="s">
        <v>33</v>
      </c>
      <c r="P289" s="6" t="s">
        <v>23</v>
      </c>
      <c r="Q289" s="6" t="s">
        <v>25</v>
      </c>
      <c r="R289" s="6" t="s">
        <v>44</v>
      </c>
      <c r="S289" s="6" t="s">
        <v>36</v>
      </c>
      <c r="T289" s="6" t="s">
        <v>37</v>
      </c>
      <c r="U289" s="13"/>
      <c r="V289" s="7"/>
      <c r="W289" s="7"/>
      <c r="X289" s="8" t="s">
        <v>96</v>
      </c>
      <c r="Y289" s="8">
        <v>1.479191487202401</v>
      </c>
      <c r="Z289" s="8">
        <v>1.479191487202401</v>
      </c>
      <c r="AA289" s="8">
        <v>2.8745927810668945</v>
      </c>
      <c r="AB289" s="8">
        <v>6</v>
      </c>
      <c r="AC289" s="8" t="s">
        <v>97</v>
      </c>
      <c r="AD289" s="8" t="s">
        <v>32</v>
      </c>
      <c r="AE289" s="8">
        <v>2</v>
      </c>
      <c r="AF289" s="8">
        <v>1.6366286277770996</v>
      </c>
      <c r="AG289" s="8">
        <v>467800.24626391585</v>
      </c>
      <c r="AH289" s="8">
        <v>226698.3971036383</v>
      </c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</row>
    <row r="290" spans="1:133" x14ac:dyDescent="0.2">
      <c r="A290" s="6">
        <v>56</v>
      </c>
      <c r="B290" s="12" t="s">
        <v>33</v>
      </c>
      <c r="C290" s="6" t="s">
        <v>23</v>
      </c>
      <c r="D290" s="6" t="s">
        <v>35</v>
      </c>
      <c r="E290" s="6" t="s">
        <v>25</v>
      </c>
      <c r="F290" s="6" t="s">
        <v>58</v>
      </c>
      <c r="G290" s="6" t="s">
        <v>36</v>
      </c>
      <c r="H290" s="6" t="s">
        <v>37</v>
      </c>
      <c r="I290" s="13"/>
      <c r="J290" s="13">
        <f t="shared" si="20"/>
        <v>1</v>
      </c>
      <c r="K290" s="6" t="s">
        <v>38</v>
      </c>
      <c r="L290" s="6" t="s">
        <v>34</v>
      </c>
      <c r="M290" s="6">
        <v>1</v>
      </c>
      <c r="N290" s="6">
        <v>0</v>
      </c>
      <c r="O290" s="12" t="s">
        <v>33</v>
      </c>
      <c r="P290" s="6" t="s">
        <v>23</v>
      </c>
      <c r="Q290" s="6" t="s">
        <v>25</v>
      </c>
      <c r="R290" s="6" t="s">
        <v>44</v>
      </c>
      <c r="S290" s="6" t="s">
        <v>36</v>
      </c>
      <c r="T290" s="6" t="s">
        <v>37</v>
      </c>
      <c r="U290" s="13"/>
      <c r="V290" s="7"/>
      <c r="W290" s="7"/>
      <c r="X290" s="8" t="s">
        <v>167</v>
      </c>
      <c r="Y290" s="8">
        <v>0.43846683502197298</v>
      </c>
      <c r="Z290" s="8">
        <v>0.43846683502197298</v>
      </c>
      <c r="AA290" s="8">
        <v>3.4059967994689941</v>
      </c>
      <c r="AB290" s="8">
        <v>6</v>
      </c>
      <c r="AC290" s="8" t="s">
        <v>168</v>
      </c>
      <c r="AD290" s="8" t="s">
        <v>32</v>
      </c>
      <c r="AE290" s="8">
        <v>2</v>
      </c>
      <c r="AF290" s="8">
        <v>2.1018772125244141</v>
      </c>
      <c r="AG290" s="8">
        <v>466751.25362688478</v>
      </c>
      <c r="AH290" s="8">
        <v>228949.028088327</v>
      </c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</row>
    <row r="291" spans="1:133" x14ac:dyDescent="0.2">
      <c r="A291" s="6">
        <v>66</v>
      </c>
      <c r="B291" s="12" t="s">
        <v>33</v>
      </c>
      <c r="C291" s="6" t="s">
        <v>23</v>
      </c>
      <c r="D291" s="6" t="s">
        <v>24</v>
      </c>
      <c r="E291" s="6" t="s">
        <v>25</v>
      </c>
      <c r="F291" s="6" t="s">
        <v>26</v>
      </c>
      <c r="G291" s="6" t="s">
        <v>36</v>
      </c>
      <c r="H291" s="6" t="s">
        <v>37</v>
      </c>
      <c r="I291" s="13"/>
      <c r="J291" s="13">
        <f t="shared" si="20"/>
        <v>1</v>
      </c>
      <c r="K291" s="6" t="s">
        <v>38</v>
      </c>
      <c r="L291" s="6" t="s">
        <v>29</v>
      </c>
      <c r="M291" s="6">
        <v>1</v>
      </c>
      <c r="N291" s="6">
        <v>1</v>
      </c>
      <c r="O291" s="6"/>
      <c r="P291" s="6"/>
      <c r="Q291" s="6"/>
      <c r="R291" s="6"/>
      <c r="S291" s="6"/>
      <c r="T291" s="6"/>
      <c r="U291" s="13"/>
      <c r="V291" s="7"/>
      <c r="W291" s="7"/>
      <c r="X291" s="8" t="s">
        <v>187</v>
      </c>
      <c r="Y291" s="8">
        <v>0.274814989566803</v>
      </c>
      <c r="Z291" s="8">
        <v>0.274814989566803</v>
      </c>
      <c r="AA291" s="8">
        <v>2.6343846321105957</v>
      </c>
      <c r="AB291" s="8">
        <v>6</v>
      </c>
      <c r="AC291" s="8" t="s">
        <v>188</v>
      </c>
      <c r="AD291" s="8" t="s">
        <v>32</v>
      </c>
      <c r="AE291" s="8">
        <v>2</v>
      </c>
      <c r="AF291" s="8">
        <v>1.3203059434890747</v>
      </c>
      <c r="AG291" s="8">
        <v>466592.99406291969</v>
      </c>
      <c r="AH291" s="8">
        <v>227722.49147027096</v>
      </c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</row>
    <row r="292" spans="1:133" x14ac:dyDescent="0.2">
      <c r="A292" s="6">
        <v>91</v>
      </c>
      <c r="B292" s="12" t="s">
        <v>33</v>
      </c>
      <c r="C292" s="6" t="s">
        <v>23</v>
      </c>
      <c r="D292" s="6" t="s">
        <v>35</v>
      </c>
      <c r="E292" s="6" t="s">
        <v>25</v>
      </c>
      <c r="F292" s="6" t="s">
        <v>40</v>
      </c>
      <c r="G292" s="6" t="s">
        <v>195</v>
      </c>
      <c r="H292" s="6" t="s">
        <v>37</v>
      </c>
      <c r="I292" s="13"/>
      <c r="J292" s="13">
        <f t="shared" si="20"/>
        <v>1</v>
      </c>
      <c r="K292" s="6" t="s">
        <v>38</v>
      </c>
      <c r="L292" s="6" t="s">
        <v>34</v>
      </c>
      <c r="M292" s="6">
        <v>1</v>
      </c>
      <c r="N292" s="6">
        <v>0</v>
      </c>
      <c r="O292" s="12" t="s">
        <v>33</v>
      </c>
      <c r="P292" s="6" t="s">
        <v>23</v>
      </c>
      <c r="Q292" s="6" t="s">
        <v>25</v>
      </c>
      <c r="R292" s="6" t="s">
        <v>58</v>
      </c>
      <c r="S292" s="6" t="s">
        <v>195</v>
      </c>
      <c r="T292" s="6" t="s">
        <v>37</v>
      </c>
      <c r="U292" s="13"/>
      <c r="V292" s="7"/>
      <c r="W292" s="7"/>
      <c r="X292" s="8" t="s">
        <v>245</v>
      </c>
      <c r="Y292" s="8">
        <v>0.25605278372764573</v>
      </c>
      <c r="Z292" s="8">
        <v>0.25605278372764573</v>
      </c>
      <c r="AA292" s="8">
        <v>2.2630457878112793</v>
      </c>
      <c r="AB292" s="8">
        <v>6</v>
      </c>
      <c r="AC292" s="8" t="s">
        <v>246</v>
      </c>
      <c r="AD292" s="8" t="s">
        <v>232</v>
      </c>
      <c r="AE292" s="8">
        <v>2</v>
      </c>
      <c r="AF292" s="8">
        <v>1.2408072948455811</v>
      </c>
      <c r="AG292" s="8">
        <v>463352.4228442937</v>
      </c>
      <c r="AH292" s="8">
        <v>232986.7212753506</v>
      </c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</row>
    <row r="293" spans="1:133" x14ac:dyDescent="0.2">
      <c r="A293" s="6">
        <v>103</v>
      </c>
      <c r="B293" s="12" t="s">
        <v>33</v>
      </c>
      <c r="C293" s="6" t="s">
        <v>23</v>
      </c>
      <c r="D293" s="6" t="s">
        <v>35</v>
      </c>
      <c r="E293" s="6" t="s">
        <v>25</v>
      </c>
      <c r="F293" s="6" t="s">
        <v>26</v>
      </c>
      <c r="G293" s="6" t="s">
        <v>36</v>
      </c>
      <c r="H293" s="6" t="s">
        <v>37</v>
      </c>
      <c r="I293" s="13"/>
      <c r="J293" s="13">
        <f t="shared" si="20"/>
        <v>1</v>
      </c>
      <c r="K293" s="6" t="s">
        <v>38</v>
      </c>
      <c r="L293" s="6" t="s">
        <v>39</v>
      </c>
      <c r="M293" s="6">
        <v>1</v>
      </c>
      <c r="N293" s="6">
        <v>0</v>
      </c>
      <c r="O293" s="12" t="s">
        <v>33</v>
      </c>
      <c r="P293" s="6" t="s">
        <v>23</v>
      </c>
      <c r="Q293" s="6" t="s">
        <v>25</v>
      </c>
      <c r="R293" s="6" t="s">
        <v>44</v>
      </c>
      <c r="S293" s="6" t="s">
        <v>36</v>
      </c>
      <c r="T293" s="6" t="s">
        <v>37</v>
      </c>
      <c r="U293" s="13"/>
      <c r="V293" s="7"/>
      <c r="W293" s="7"/>
      <c r="X293" s="8" t="s">
        <v>272</v>
      </c>
      <c r="Y293" s="8">
        <v>0.24931653499603287</v>
      </c>
      <c r="Z293" s="8">
        <v>0.24931653499603287</v>
      </c>
      <c r="AA293" s="8">
        <v>2.8335511684417725</v>
      </c>
      <c r="AB293" s="8">
        <v>7</v>
      </c>
      <c r="AC293" s="8" t="s">
        <v>273</v>
      </c>
      <c r="AD293" s="8" t="s">
        <v>254</v>
      </c>
      <c r="AE293" s="8">
        <v>2</v>
      </c>
      <c r="AF293" s="8">
        <v>1.4140827655792236</v>
      </c>
      <c r="AG293" s="8">
        <v>471666.81274635129</v>
      </c>
      <c r="AH293" s="8">
        <v>237742.70668203288</v>
      </c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</row>
    <row r="294" spans="1:133" x14ac:dyDescent="0.2">
      <c r="A294" s="6">
        <v>106</v>
      </c>
      <c r="B294" s="12" t="s">
        <v>33</v>
      </c>
      <c r="C294" s="6" t="s">
        <v>23</v>
      </c>
      <c r="D294" s="6" t="s">
        <v>35</v>
      </c>
      <c r="E294" s="6" t="s">
        <v>25</v>
      </c>
      <c r="F294" s="6" t="s">
        <v>26</v>
      </c>
      <c r="G294" s="6" t="s">
        <v>36</v>
      </c>
      <c r="H294" s="6" t="s">
        <v>37</v>
      </c>
      <c r="I294" s="13"/>
      <c r="J294" s="13">
        <f t="shared" si="20"/>
        <v>1</v>
      </c>
      <c r="K294" s="6" t="s">
        <v>38</v>
      </c>
      <c r="L294" s="6" t="s">
        <v>34</v>
      </c>
      <c r="M294" s="6">
        <v>1</v>
      </c>
      <c r="N294" s="6">
        <v>0</v>
      </c>
      <c r="O294" s="12" t="s">
        <v>33</v>
      </c>
      <c r="P294" s="6" t="s">
        <v>23</v>
      </c>
      <c r="Q294" s="6" t="s">
        <v>25</v>
      </c>
      <c r="R294" s="6" t="s">
        <v>40</v>
      </c>
      <c r="S294" s="6" t="s">
        <v>36</v>
      </c>
      <c r="T294" s="6" t="s">
        <v>37</v>
      </c>
      <c r="U294" s="13"/>
      <c r="V294" s="7"/>
      <c r="W294" s="7"/>
      <c r="X294" s="8" t="s">
        <v>280</v>
      </c>
      <c r="Y294" s="8">
        <v>0.20582441210746771</v>
      </c>
      <c r="Z294" s="8">
        <v>0.20582441210746771</v>
      </c>
      <c r="AA294" s="8">
        <v>2.3829929828643799</v>
      </c>
      <c r="AB294" s="8">
        <v>7</v>
      </c>
      <c r="AC294" s="8" t="s">
        <v>281</v>
      </c>
      <c r="AD294" s="8" t="s">
        <v>254</v>
      </c>
      <c r="AE294" s="8">
        <v>2</v>
      </c>
      <c r="AF294" s="8">
        <v>1.1545884609222412</v>
      </c>
      <c r="AG294" s="8">
        <v>472425.10274453933</v>
      </c>
      <c r="AH294" s="8">
        <v>237745.5123227837</v>
      </c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</row>
    <row r="295" spans="1:133" s="1" customFormat="1" x14ac:dyDescent="0.2">
      <c r="A295" s="6">
        <v>113</v>
      </c>
      <c r="B295" s="12" t="s">
        <v>33</v>
      </c>
      <c r="C295" s="6" t="s">
        <v>23</v>
      </c>
      <c r="D295" s="6" t="s">
        <v>35</v>
      </c>
      <c r="E295" s="6" t="s">
        <v>25</v>
      </c>
      <c r="F295" s="6" t="s">
        <v>58</v>
      </c>
      <c r="G295" s="6" t="s">
        <v>27</v>
      </c>
      <c r="H295" s="6" t="s">
        <v>37</v>
      </c>
      <c r="I295" s="13"/>
      <c r="J295" s="13">
        <f t="shared" si="20"/>
        <v>1</v>
      </c>
      <c r="K295" s="6" t="s">
        <v>38</v>
      </c>
      <c r="L295" s="6" t="s">
        <v>34</v>
      </c>
      <c r="M295" s="6">
        <v>1</v>
      </c>
      <c r="N295" s="6">
        <v>0</v>
      </c>
      <c r="O295" s="12" t="s">
        <v>33</v>
      </c>
      <c r="P295" s="6" t="s">
        <v>91</v>
      </c>
      <c r="Q295" s="6" t="s">
        <v>25</v>
      </c>
      <c r="R295" s="6" t="s">
        <v>40</v>
      </c>
      <c r="S295" s="6" t="s">
        <v>36</v>
      </c>
      <c r="T295" s="6" t="s">
        <v>37</v>
      </c>
      <c r="U295" s="13"/>
      <c r="V295" s="7"/>
      <c r="W295" s="7"/>
      <c r="X295" s="8" t="s">
        <v>295</v>
      </c>
      <c r="Y295" s="8">
        <v>0.21564466714859018</v>
      </c>
      <c r="Z295" s="8">
        <v>0.21564466714859018</v>
      </c>
      <c r="AA295" s="8">
        <v>2.1870086193084717</v>
      </c>
      <c r="AB295" s="8">
        <v>8</v>
      </c>
      <c r="AC295" s="8" t="s">
        <v>296</v>
      </c>
      <c r="AD295" s="8" t="s">
        <v>254</v>
      </c>
      <c r="AE295" s="8">
        <v>2</v>
      </c>
      <c r="AF295" s="8">
        <v>1.325653076171875</v>
      </c>
      <c r="AG295" s="8">
        <v>472930.17061147862</v>
      </c>
      <c r="AH295" s="8">
        <v>234150.33947459201</v>
      </c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</row>
    <row r="296" spans="1:133" x14ac:dyDescent="0.2">
      <c r="A296" s="6">
        <v>175</v>
      </c>
      <c r="B296" s="12" t="s">
        <v>33</v>
      </c>
      <c r="C296" s="6" t="s">
        <v>23</v>
      </c>
      <c r="D296" s="6" t="s">
        <v>35</v>
      </c>
      <c r="E296" s="6" t="s">
        <v>25</v>
      </c>
      <c r="F296" s="6" t="s">
        <v>58</v>
      </c>
      <c r="G296" s="6" t="s">
        <v>27</v>
      </c>
      <c r="H296" s="6" t="s">
        <v>37</v>
      </c>
      <c r="I296" s="13"/>
      <c r="J296" s="13">
        <f t="shared" si="20"/>
        <v>1</v>
      </c>
      <c r="K296" s="6" t="s">
        <v>38</v>
      </c>
      <c r="L296" s="6" t="s">
        <v>34</v>
      </c>
      <c r="M296" s="6">
        <v>1</v>
      </c>
      <c r="N296" s="6">
        <v>0</v>
      </c>
      <c r="O296" s="12" t="s">
        <v>33</v>
      </c>
      <c r="P296" s="6" t="s">
        <v>23</v>
      </c>
      <c r="Q296" s="6" t="s">
        <v>25</v>
      </c>
      <c r="R296" s="6" t="s">
        <v>40</v>
      </c>
      <c r="S296" s="6" t="s">
        <v>27</v>
      </c>
      <c r="T296" s="6" t="s">
        <v>37</v>
      </c>
      <c r="U296" s="13"/>
      <c r="V296" s="7"/>
      <c r="W296" s="7"/>
      <c r="X296" s="8" t="s">
        <v>422</v>
      </c>
      <c r="Y296" s="8">
        <v>0.29933578604950389</v>
      </c>
      <c r="Z296" s="8">
        <v>0.29933578604950389</v>
      </c>
      <c r="AA296" s="8">
        <v>3.1345846652984619</v>
      </c>
      <c r="AB296" s="8">
        <v>6</v>
      </c>
      <c r="AC296" s="8" t="s">
        <v>65</v>
      </c>
      <c r="AD296" s="8" t="s">
        <v>254</v>
      </c>
      <c r="AE296" s="8">
        <v>2</v>
      </c>
      <c r="AF296" s="8">
        <v>1.3862015008926392</v>
      </c>
      <c r="AG296" s="8">
        <v>483913.33527407673</v>
      </c>
      <c r="AH296" s="8">
        <v>230752.71949971991</v>
      </c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</row>
    <row r="297" spans="1:133" x14ac:dyDescent="0.2">
      <c r="A297" s="6">
        <v>176</v>
      </c>
      <c r="B297" s="12" t="s">
        <v>33</v>
      </c>
      <c r="C297" s="6" t="s">
        <v>23</v>
      </c>
      <c r="D297" s="6" t="s">
        <v>35</v>
      </c>
      <c r="E297" s="6" t="s">
        <v>25</v>
      </c>
      <c r="F297" s="6" t="s">
        <v>58</v>
      </c>
      <c r="G297" s="6" t="s">
        <v>36</v>
      </c>
      <c r="H297" s="6" t="s">
        <v>37</v>
      </c>
      <c r="I297" s="13"/>
      <c r="J297" s="13">
        <f t="shared" si="20"/>
        <v>1</v>
      </c>
      <c r="K297" s="6" t="s">
        <v>38</v>
      </c>
      <c r="L297" s="6" t="s">
        <v>34</v>
      </c>
      <c r="M297" s="6">
        <v>1</v>
      </c>
      <c r="N297" s="6">
        <v>0</v>
      </c>
      <c r="O297" s="12" t="s">
        <v>33</v>
      </c>
      <c r="P297" s="6" t="s">
        <v>23</v>
      </c>
      <c r="Q297" s="6" t="s">
        <v>25</v>
      </c>
      <c r="R297" s="6" t="s">
        <v>40</v>
      </c>
      <c r="S297" s="6" t="s">
        <v>36</v>
      </c>
      <c r="T297" s="6" t="s">
        <v>37</v>
      </c>
      <c r="U297" s="13"/>
      <c r="V297" s="7"/>
      <c r="W297" s="7"/>
      <c r="X297" s="8" t="s">
        <v>423</v>
      </c>
      <c r="Y297" s="8">
        <v>0.21474756479263307</v>
      </c>
      <c r="Z297" s="8">
        <v>0.21474756479263307</v>
      </c>
      <c r="AA297" s="8">
        <v>4.016120433807373</v>
      </c>
      <c r="AB297" s="8">
        <v>5</v>
      </c>
      <c r="AC297" s="8" t="s">
        <v>424</v>
      </c>
      <c r="AD297" s="8" t="s">
        <v>254</v>
      </c>
      <c r="AE297" s="8">
        <v>2</v>
      </c>
      <c r="AF297" s="8">
        <v>1.7087483406066895</v>
      </c>
      <c r="AG297" s="8">
        <v>482344.48959322495</v>
      </c>
      <c r="AH297" s="8">
        <v>232130.31596090563</v>
      </c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</row>
    <row r="298" spans="1:133" x14ac:dyDescent="0.2">
      <c r="A298" s="6">
        <v>180</v>
      </c>
      <c r="B298" s="12" t="s">
        <v>33</v>
      </c>
      <c r="C298" s="6" t="s">
        <v>23</v>
      </c>
      <c r="D298" s="6" t="s">
        <v>24</v>
      </c>
      <c r="E298" s="6" t="s">
        <v>25</v>
      </c>
      <c r="F298" s="6" t="s">
        <v>26</v>
      </c>
      <c r="G298" s="6" t="s">
        <v>36</v>
      </c>
      <c r="H298" s="6" t="s">
        <v>37</v>
      </c>
      <c r="I298" s="13"/>
      <c r="J298" s="13">
        <f t="shared" si="20"/>
        <v>1</v>
      </c>
      <c r="K298" s="6" t="s">
        <v>38</v>
      </c>
      <c r="L298" s="6" t="s">
        <v>34</v>
      </c>
      <c r="M298" s="6">
        <v>1</v>
      </c>
      <c r="N298" s="6">
        <v>0</v>
      </c>
      <c r="O298" s="12" t="s">
        <v>33</v>
      </c>
      <c r="P298" s="6" t="s">
        <v>23</v>
      </c>
      <c r="Q298" s="6" t="s">
        <v>25</v>
      </c>
      <c r="R298" s="6" t="s">
        <v>44</v>
      </c>
      <c r="S298" s="6" t="s">
        <v>36</v>
      </c>
      <c r="T298" s="6" t="s">
        <v>37</v>
      </c>
      <c r="U298" s="13"/>
      <c r="V298" s="7"/>
      <c r="W298" s="7"/>
      <c r="X298" s="8" t="s">
        <v>431</v>
      </c>
      <c r="Y298" s="8">
        <v>0.31367491960525512</v>
      </c>
      <c r="Z298" s="8">
        <v>0.31367491960525512</v>
      </c>
      <c r="AA298" s="8">
        <v>3.5488548278808594</v>
      </c>
      <c r="AB298" s="8">
        <v>5</v>
      </c>
      <c r="AC298" s="8" t="s">
        <v>432</v>
      </c>
      <c r="AD298" s="8" t="s">
        <v>254</v>
      </c>
      <c r="AE298" s="8">
        <v>2</v>
      </c>
      <c r="AF298" s="8">
        <v>1.504292368888855</v>
      </c>
      <c r="AG298" s="8">
        <v>483888.4511986922</v>
      </c>
      <c r="AH298" s="8">
        <v>232156.07671267205</v>
      </c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</row>
    <row r="299" spans="1:133" x14ac:dyDescent="0.2">
      <c r="A299" s="6">
        <v>207</v>
      </c>
      <c r="B299" s="12" t="s">
        <v>33</v>
      </c>
      <c r="C299" s="6" t="s">
        <v>23</v>
      </c>
      <c r="D299" s="6" t="s">
        <v>35</v>
      </c>
      <c r="E299" s="6" t="s">
        <v>25</v>
      </c>
      <c r="F299" s="6" t="s">
        <v>58</v>
      </c>
      <c r="G299" s="6" t="s">
        <v>36</v>
      </c>
      <c r="H299" s="6" t="s">
        <v>37</v>
      </c>
      <c r="I299" s="13"/>
      <c r="J299" s="13">
        <f t="shared" si="20"/>
        <v>1</v>
      </c>
      <c r="K299" s="6" t="s">
        <v>38</v>
      </c>
      <c r="L299" s="6" t="s">
        <v>39</v>
      </c>
      <c r="M299" s="6">
        <v>1</v>
      </c>
      <c r="N299" s="6">
        <v>0</v>
      </c>
      <c r="O299" s="12" t="s">
        <v>33</v>
      </c>
      <c r="P299" s="6" t="s">
        <v>23</v>
      </c>
      <c r="Q299" s="6" t="s">
        <v>25</v>
      </c>
      <c r="R299" s="6" t="s">
        <v>44</v>
      </c>
      <c r="S299" s="6" t="s">
        <v>36</v>
      </c>
      <c r="T299" s="6" t="s">
        <v>37</v>
      </c>
      <c r="U299" s="13"/>
      <c r="V299" s="7"/>
      <c r="W299" s="7"/>
      <c r="X299" s="8" t="s">
        <v>485</v>
      </c>
      <c r="Y299" s="8">
        <v>0.25298387169837949</v>
      </c>
      <c r="Z299" s="8">
        <v>0.25298387169837949</v>
      </c>
      <c r="AA299" s="8">
        <v>2.5232985019683838</v>
      </c>
      <c r="AB299" s="8">
        <v>8</v>
      </c>
      <c r="AC299" s="8" t="s">
        <v>486</v>
      </c>
      <c r="AD299" s="8" t="s">
        <v>254</v>
      </c>
      <c r="AE299" s="8">
        <v>2</v>
      </c>
      <c r="AF299" s="8">
        <v>1.0305849313735962</v>
      </c>
      <c r="AG299" s="8">
        <v>490967.5920832206</v>
      </c>
      <c r="AH299" s="8">
        <v>219123.83979984067</v>
      </c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</row>
    <row r="300" spans="1:133" s="1" customFormat="1" x14ac:dyDescent="0.2">
      <c r="A300" s="6">
        <v>221</v>
      </c>
      <c r="B300" s="12" t="s">
        <v>33</v>
      </c>
      <c r="C300" s="6" t="s">
        <v>23</v>
      </c>
      <c r="D300" s="6" t="s">
        <v>35</v>
      </c>
      <c r="E300" s="6" t="s">
        <v>25</v>
      </c>
      <c r="F300" s="6" t="s">
        <v>58</v>
      </c>
      <c r="G300" s="6" t="s">
        <v>27</v>
      </c>
      <c r="H300" s="6" t="s">
        <v>37</v>
      </c>
      <c r="I300" s="13"/>
      <c r="J300" s="13">
        <f t="shared" si="20"/>
        <v>1</v>
      </c>
      <c r="K300" s="6" t="s">
        <v>38</v>
      </c>
      <c r="L300" s="6" t="s">
        <v>34</v>
      </c>
      <c r="M300" s="6">
        <v>1</v>
      </c>
      <c r="N300" s="6">
        <v>0</v>
      </c>
      <c r="O300" s="12" t="s">
        <v>33</v>
      </c>
      <c r="P300" s="6" t="s">
        <v>23</v>
      </c>
      <c r="Q300" s="6" t="s">
        <v>25</v>
      </c>
      <c r="R300" s="6" t="s">
        <v>44</v>
      </c>
      <c r="S300" s="6" t="s">
        <v>36</v>
      </c>
      <c r="T300" s="6" t="s">
        <v>37</v>
      </c>
      <c r="U300" s="13"/>
      <c r="V300" s="7"/>
      <c r="W300" s="7"/>
      <c r="X300" s="8" t="s">
        <v>515</v>
      </c>
      <c r="Y300" s="8">
        <v>0.33605446815490725</v>
      </c>
      <c r="Z300" s="8">
        <v>0.33605446815490725</v>
      </c>
      <c r="AA300" s="8">
        <v>1.9058636426925659</v>
      </c>
      <c r="AB300" s="8">
        <v>7</v>
      </c>
      <c r="AC300" s="8" t="s">
        <v>516</v>
      </c>
      <c r="AD300" s="8" t="s">
        <v>254</v>
      </c>
      <c r="AE300" s="8">
        <v>2</v>
      </c>
      <c r="AF300" s="8">
        <v>1.0627075433731079</v>
      </c>
      <c r="AG300" s="8">
        <v>487080.87103990751</v>
      </c>
      <c r="AH300" s="8">
        <v>220339.6359805543</v>
      </c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</row>
    <row r="301" spans="1:133" x14ac:dyDescent="0.2">
      <c r="A301" s="6">
        <v>223</v>
      </c>
      <c r="B301" s="12" t="s">
        <v>33</v>
      </c>
      <c r="C301" s="6" t="s">
        <v>23</v>
      </c>
      <c r="D301" s="6" t="s">
        <v>35</v>
      </c>
      <c r="E301" s="6" t="s">
        <v>25</v>
      </c>
      <c r="F301" s="6" t="s">
        <v>44</v>
      </c>
      <c r="G301" s="6" t="s">
        <v>36</v>
      </c>
      <c r="H301" s="6" t="s">
        <v>37</v>
      </c>
      <c r="I301" s="13"/>
      <c r="J301" s="13">
        <f t="shared" si="20"/>
        <v>1</v>
      </c>
      <c r="K301" s="6" t="s">
        <v>38</v>
      </c>
      <c r="L301" s="6" t="s">
        <v>34</v>
      </c>
      <c r="M301" s="6">
        <v>1</v>
      </c>
      <c r="N301" s="6">
        <v>0</v>
      </c>
      <c r="O301" s="12" t="s">
        <v>33</v>
      </c>
      <c r="P301" s="6" t="s">
        <v>23</v>
      </c>
      <c r="Q301" s="6" t="s">
        <v>25</v>
      </c>
      <c r="R301" s="6" t="s">
        <v>26</v>
      </c>
      <c r="S301" s="6" t="s">
        <v>36</v>
      </c>
      <c r="T301" s="6" t="s">
        <v>37</v>
      </c>
      <c r="U301" s="13"/>
      <c r="V301" s="7"/>
      <c r="W301" s="7"/>
      <c r="X301" s="8" t="s">
        <v>519</v>
      </c>
      <c r="Y301" s="8">
        <v>0.3315140032768249</v>
      </c>
      <c r="Z301" s="8">
        <v>0.3315140032768249</v>
      </c>
      <c r="AA301" s="8">
        <v>3.9899299144744873</v>
      </c>
      <c r="AB301" s="8">
        <v>5</v>
      </c>
      <c r="AC301" s="8" t="s">
        <v>520</v>
      </c>
      <c r="AD301" s="8" t="s">
        <v>254</v>
      </c>
      <c r="AE301" s="8">
        <v>2</v>
      </c>
      <c r="AF301" s="8">
        <v>1.420850396156311</v>
      </c>
      <c r="AG301" s="8">
        <v>484536.37478852586</v>
      </c>
      <c r="AH301" s="8">
        <v>220693.71693471752</v>
      </c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</row>
    <row r="302" spans="1:133" x14ac:dyDescent="0.2">
      <c r="A302" s="6">
        <v>249</v>
      </c>
      <c r="B302" s="12" t="s">
        <v>33</v>
      </c>
      <c r="C302" s="6" t="s">
        <v>23</v>
      </c>
      <c r="D302" s="6" t="s">
        <v>35</v>
      </c>
      <c r="E302" s="6" t="s">
        <v>25</v>
      </c>
      <c r="F302" s="6" t="s">
        <v>40</v>
      </c>
      <c r="G302" s="6" t="s">
        <v>36</v>
      </c>
      <c r="H302" s="6" t="s">
        <v>37</v>
      </c>
      <c r="I302" s="13"/>
      <c r="J302" s="13">
        <f t="shared" si="20"/>
        <v>1</v>
      </c>
      <c r="K302" s="6" t="s">
        <v>38</v>
      </c>
      <c r="L302" s="6" t="s">
        <v>34</v>
      </c>
      <c r="M302" s="6">
        <v>1</v>
      </c>
      <c r="N302" s="6">
        <v>0</v>
      </c>
      <c r="O302" s="12" t="s">
        <v>33</v>
      </c>
      <c r="P302" s="6" t="s">
        <v>23</v>
      </c>
      <c r="Q302" s="6" t="s">
        <v>25</v>
      </c>
      <c r="R302" s="6" t="s">
        <v>58</v>
      </c>
      <c r="S302" s="6" t="s">
        <v>36</v>
      </c>
      <c r="T302" s="6" t="s">
        <v>37</v>
      </c>
      <c r="U302" s="13"/>
      <c r="V302" s="7"/>
      <c r="W302" s="7"/>
      <c r="X302" s="8" t="s">
        <v>569</v>
      </c>
      <c r="Y302" s="8">
        <v>0.24496414422988866</v>
      </c>
      <c r="Z302" s="8">
        <v>0.24496414422988866</v>
      </c>
      <c r="AA302" s="8">
        <v>1.9114859104156494</v>
      </c>
      <c r="AB302" s="8">
        <v>8</v>
      </c>
      <c r="AC302" s="8" t="s">
        <v>570</v>
      </c>
      <c r="AD302" s="8" t="s">
        <v>568</v>
      </c>
      <c r="AE302" s="8">
        <v>2</v>
      </c>
      <c r="AF302" s="8">
        <v>1.1408718824386597</v>
      </c>
      <c r="AG302" s="8">
        <v>487562.64109494205</v>
      </c>
      <c r="AH302" s="8">
        <v>229586.64959632338</v>
      </c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</row>
    <row r="303" spans="1:133" x14ac:dyDescent="0.2">
      <c r="A303" s="6">
        <v>255</v>
      </c>
      <c r="B303" s="12" t="s">
        <v>33</v>
      </c>
      <c r="C303" s="6" t="s">
        <v>23</v>
      </c>
      <c r="D303" s="6" t="s">
        <v>35</v>
      </c>
      <c r="E303" s="6" t="s">
        <v>25</v>
      </c>
      <c r="F303" s="6" t="s">
        <v>40</v>
      </c>
      <c r="G303" s="6" t="s">
        <v>36</v>
      </c>
      <c r="H303" s="6" t="s">
        <v>37</v>
      </c>
      <c r="I303" s="13"/>
      <c r="J303" s="13">
        <f t="shared" si="20"/>
        <v>1</v>
      </c>
      <c r="K303" s="6" t="s">
        <v>38</v>
      </c>
      <c r="L303" s="6" t="s">
        <v>34</v>
      </c>
      <c r="M303" s="6">
        <v>1</v>
      </c>
      <c r="N303" s="6">
        <v>0</v>
      </c>
      <c r="O303" s="12" t="s">
        <v>33</v>
      </c>
      <c r="P303" s="6" t="s">
        <v>23</v>
      </c>
      <c r="Q303" s="6" t="s">
        <v>25</v>
      </c>
      <c r="R303" s="6" t="s">
        <v>58</v>
      </c>
      <c r="S303" s="6" t="s">
        <v>36</v>
      </c>
      <c r="T303" s="6" t="s">
        <v>37</v>
      </c>
      <c r="U303" s="13"/>
      <c r="V303" s="7"/>
      <c r="W303" s="7"/>
      <c r="X303" s="8" t="s">
        <v>580</v>
      </c>
      <c r="Y303" s="8">
        <v>0.23178803086280828</v>
      </c>
      <c r="Z303" s="8">
        <v>0.23178803086280828</v>
      </c>
      <c r="AA303" s="8">
        <v>2.1566014289855957</v>
      </c>
      <c r="AB303" s="8">
        <v>8</v>
      </c>
      <c r="AC303" s="8" t="s">
        <v>275</v>
      </c>
      <c r="AD303" s="8" t="s">
        <v>568</v>
      </c>
      <c r="AE303" s="8">
        <v>2</v>
      </c>
      <c r="AF303" s="8">
        <v>1.2617994546890259</v>
      </c>
      <c r="AG303" s="8">
        <v>479211.1231347064</v>
      </c>
      <c r="AH303" s="8">
        <v>229066.86008723071</v>
      </c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</row>
    <row r="304" spans="1:133" x14ac:dyDescent="0.2">
      <c r="A304" s="6">
        <v>261</v>
      </c>
      <c r="B304" s="12" t="s">
        <v>33</v>
      </c>
      <c r="C304" s="6" t="s">
        <v>23</v>
      </c>
      <c r="D304" s="6" t="s">
        <v>35</v>
      </c>
      <c r="E304" s="6" t="s">
        <v>25</v>
      </c>
      <c r="F304" s="6" t="s">
        <v>58</v>
      </c>
      <c r="G304" s="6" t="s">
        <v>36</v>
      </c>
      <c r="H304" s="6" t="s">
        <v>37</v>
      </c>
      <c r="I304" s="13"/>
      <c r="J304" s="13">
        <f t="shared" si="20"/>
        <v>1</v>
      </c>
      <c r="K304" s="6" t="s">
        <v>38</v>
      </c>
      <c r="L304" s="6" t="s">
        <v>34</v>
      </c>
      <c r="M304" s="6">
        <v>1</v>
      </c>
      <c r="N304" s="6">
        <v>0</v>
      </c>
      <c r="O304" s="12" t="s">
        <v>33</v>
      </c>
      <c r="P304" s="6" t="s">
        <v>23</v>
      </c>
      <c r="Q304" s="6" t="s">
        <v>25</v>
      </c>
      <c r="R304" s="6" t="s">
        <v>40</v>
      </c>
      <c r="S304" s="6" t="s">
        <v>36</v>
      </c>
      <c r="T304" s="6" t="s">
        <v>37</v>
      </c>
      <c r="U304" s="13"/>
      <c r="V304" s="7"/>
      <c r="W304" s="7"/>
      <c r="X304" s="8" t="s">
        <v>590</v>
      </c>
      <c r="Y304" s="8">
        <v>0.2672212338447571</v>
      </c>
      <c r="Z304" s="8">
        <v>0.2672212338447571</v>
      </c>
      <c r="AA304" s="8">
        <v>2.2028329372406006</v>
      </c>
      <c r="AB304" s="8">
        <v>7</v>
      </c>
      <c r="AC304" s="8" t="s">
        <v>288</v>
      </c>
      <c r="AD304" s="8" t="s">
        <v>568</v>
      </c>
      <c r="AE304" s="8">
        <v>2</v>
      </c>
      <c r="AF304" s="8">
        <v>1.1351701021194458</v>
      </c>
      <c r="AG304" s="8">
        <v>479575.12451447279</v>
      </c>
      <c r="AH304" s="8">
        <v>228359.43901659179</v>
      </c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</row>
    <row r="305" spans="1:133" x14ac:dyDescent="0.2">
      <c r="A305" s="6">
        <v>262</v>
      </c>
      <c r="B305" s="12" t="s">
        <v>33</v>
      </c>
      <c r="C305" s="6" t="s">
        <v>23</v>
      </c>
      <c r="D305" s="6" t="s">
        <v>35</v>
      </c>
      <c r="E305" s="6" t="s">
        <v>25</v>
      </c>
      <c r="F305" s="6" t="s">
        <v>26</v>
      </c>
      <c r="G305" s="6" t="s">
        <v>36</v>
      </c>
      <c r="H305" s="6" t="s">
        <v>37</v>
      </c>
      <c r="I305" s="13"/>
      <c r="J305" s="13">
        <f t="shared" si="20"/>
        <v>1</v>
      </c>
      <c r="K305" s="6" t="s">
        <v>38</v>
      </c>
      <c r="L305" s="6" t="s">
        <v>34</v>
      </c>
      <c r="M305" s="6">
        <v>1</v>
      </c>
      <c r="N305" s="6">
        <v>0</v>
      </c>
      <c r="O305" s="12" t="s">
        <v>33</v>
      </c>
      <c r="P305" s="6" t="s">
        <v>23</v>
      </c>
      <c r="Q305" s="6" t="s">
        <v>25</v>
      </c>
      <c r="R305" s="6" t="s">
        <v>40</v>
      </c>
      <c r="S305" s="6" t="s">
        <v>36</v>
      </c>
      <c r="T305" s="6" t="s">
        <v>37</v>
      </c>
      <c r="U305" s="13"/>
      <c r="V305" s="7"/>
      <c r="W305" s="7"/>
      <c r="X305" s="8" t="s">
        <v>591</v>
      </c>
      <c r="Y305" s="8">
        <v>0.43538657903671268</v>
      </c>
      <c r="Z305" s="8">
        <v>0.43538657903671268</v>
      </c>
      <c r="AA305" s="8">
        <v>3.0684974193572998</v>
      </c>
      <c r="AB305" s="8">
        <v>5</v>
      </c>
      <c r="AC305" s="8" t="s">
        <v>592</v>
      </c>
      <c r="AD305" s="8" t="s">
        <v>568</v>
      </c>
      <c r="AE305" s="8">
        <v>2</v>
      </c>
      <c r="AF305" s="8">
        <v>1.9344938993453979</v>
      </c>
      <c r="AG305" s="8">
        <v>480080.83637043007</v>
      </c>
      <c r="AH305" s="8">
        <v>228482.86779733017</v>
      </c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</row>
    <row r="306" spans="1:133" x14ac:dyDescent="0.2">
      <c r="A306" s="6">
        <v>263</v>
      </c>
      <c r="B306" s="12" t="s">
        <v>33</v>
      </c>
      <c r="C306" s="6" t="s">
        <v>23</v>
      </c>
      <c r="D306" s="6" t="s">
        <v>35</v>
      </c>
      <c r="E306" s="6" t="s">
        <v>25</v>
      </c>
      <c r="F306" s="6" t="s">
        <v>58</v>
      </c>
      <c r="G306" s="6" t="s">
        <v>36</v>
      </c>
      <c r="H306" s="6" t="s">
        <v>37</v>
      </c>
      <c r="I306" s="13"/>
      <c r="J306" s="13">
        <f t="shared" si="20"/>
        <v>1</v>
      </c>
      <c r="K306" s="6" t="s">
        <v>38</v>
      </c>
      <c r="L306" s="6" t="s">
        <v>34</v>
      </c>
      <c r="M306" s="6">
        <v>1</v>
      </c>
      <c r="N306" s="6">
        <v>0</v>
      </c>
      <c r="O306" s="12" t="s">
        <v>33</v>
      </c>
      <c r="P306" s="6" t="s">
        <v>23</v>
      </c>
      <c r="Q306" s="6" t="s">
        <v>25</v>
      </c>
      <c r="R306" s="6" t="s">
        <v>40</v>
      </c>
      <c r="S306" s="6" t="s">
        <v>36</v>
      </c>
      <c r="T306" s="6" t="s">
        <v>37</v>
      </c>
      <c r="U306" s="13"/>
      <c r="V306" s="7"/>
      <c r="W306" s="7"/>
      <c r="X306" s="8" t="s">
        <v>593</v>
      </c>
      <c r="Y306" s="8">
        <v>0.45377688105887837</v>
      </c>
      <c r="Z306" s="8">
        <v>0.45377688105887837</v>
      </c>
      <c r="AA306" s="8">
        <v>3.7187914848327637</v>
      </c>
      <c r="AB306" s="8">
        <v>6</v>
      </c>
      <c r="AC306" s="8" t="s">
        <v>292</v>
      </c>
      <c r="AD306" s="8" t="s">
        <v>568</v>
      </c>
      <c r="AE306" s="8">
        <v>1</v>
      </c>
      <c r="AF306" s="8">
        <v>2.9095563888549805</v>
      </c>
      <c r="AG306" s="8">
        <v>481660.276457206</v>
      </c>
      <c r="AH306" s="8">
        <v>228480.568639128</v>
      </c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</row>
    <row r="307" spans="1:133" x14ac:dyDescent="0.2">
      <c r="A307" s="6">
        <v>264</v>
      </c>
      <c r="B307" s="12" t="s">
        <v>33</v>
      </c>
      <c r="C307" s="6" t="s">
        <v>23</v>
      </c>
      <c r="D307" s="6" t="s">
        <v>24</v>
      </c>
      <c r="E307" s="6" t="s">
        <v>25</v>
      </c>
      <c r="F307" s="6" t="s">
        <v>26</v>
      </c>
      <c r="G307" s="6" t="s">
        <v>36</v>
      </c>
      <c r="H307" s="6" t="s">
        <v>37</v>
      </c>
      <c r="I307" s="13"/>
      <c r="J307" s="13">
        <f t="shared" si="20"/>
        <v>1</v>
      </c>
      <c r="K307" s="6" t="s">
        <v>38</v>
      </c>
      <c r="L307" s="6" t="s">
        <v>34</v>
      </c>
      <c r="M307" s="6">
        <v>1</v>
      </c>
      <c r="N307" s="6">
        <v>0</v>
      </c>
      <c r="O307" s="6"/>
      <c r="P307" s="6"/>
      <c r="Q307" s="6"/>
      <c r="R307" s="6"/>
      <c r="S307" s="6"/>
      <c r="T307" s="6"/>
      <c r="U307" s="13"/>
      <c r="V307" s="7"/>
      <c r="W307" s="7"/>
      <c r="X307" s="8" t="s">
        <v>594</v>
      </c>
      <c r="Y307" s="8">
        <v>0.63657197952270494</v>
      </c>
      <c r="Z307" s="8">
        <v>0.63657197952270494</v>
      </c>
      <c r="AA307" s="8">
        <v>2.4238975048065186</v>
      </c>
      <c r="AB307" s="8">
        <v>7</v>
      </c>
      <c r="AC307" s="8" t="s">
        <v>595</v>
      </c>
      <c r="AD307" s="8" t="s">
        <v>568</v>
      </c>
      <c r="AE307" s="8">
        <v>2</v>
      </c>
      <c r="AF307" s="8">
        <v>1.7627913951873779</v>
      </c>
      <c r="AG307" s="8">
        <v>482343.93937121826</v>
      </c>
      <c r="AH307" s="8">
        <v>228698.41714833718</v>
      </c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</row>
    <row r="308" spans="1:133" x14ac:dyDescent="0.2">
      <c r="A308" s="6">
        <v>270</v>
      </c>
      <c r="B308" s="12" t="s">
        <v>33</v>
      </c>
      <c r="C308" s="6" t="s">
        <v>23</v>
      </c>
      <c r="D308" s="6" t="s">
        <v>35</v>
      </c>
      <c r="E308" s="6" t="s">
        <v>25</v>
      </c>
      <c r="F308" s="6" t="s">
        <v>58</v>
      </c>
      <c r="G308" s="6" t="s">
        <v>36</v>
      </c>
      <c r="H308" s="6" t="s">
        <v>37</v>
      </c>
      <c r="I308" s="13"/>
      <c r="J308" s="13">
        <f t="shared" si="20"/>
        <v>1</v>
      </c>
      <c r="K308" s="6" t="s">
        <v>38</v>
      </c>
      <c r="L308" s="6" t="s">
        <v>34</v>
      </c>
      <c r="M308" s="6">
        <v>1</v>
      </c>
      <c r="N308" s="6">
        <v>0</v>
      </c>
      <c r="O308" s="12" t="s">
        <v>33</v>
      </c>
      <c r="P308" s="6" t="s">
        <v>23</v>
      </c>
      <c r="Q308" s="6" t="s">
        <v>25</v>
      </c>
      <c r="R308" s="6" t="s">
        <v>40</v>
      </c>
      <c r="S308" s="6" t="s">
        <v>36</v>
      </c>
      <c r="T308" s="6" t="s">
        <v>37</v>
      </c>
      <c r="U308" s="13"/>
      <c r="V308" s="7"/>
      <c r="W308" s="7"/>
      <c r="X308" s="8" t="s">
        <v>602</v>
      </c>
      <c r="Y308" s="8">
        <v>0.63760217189788804</v>
      </c>
      <c r="Z308" s="8">
        <v>0.63760217189788804</v>
      </c>
      <c r="AA308" s="8">
        <v>20.044435501098633</v>
      </c>
      <c r="AB308" s="8">
        <v>4</v>
      </c>
      <c r="AC308" s="8" t="s">
        <v>310</v>
      </c>
      <c r="AD308" s="8" t="s">
        <v>568</v>
      </c>
      <c r="AE308" s="8">
        <v>0</v>
      </c>
      <c r="AF308" s="8">
        <v>10.768278121948242</v>
      </c>
      <c r="AG308" s="8">
        <v>483089.42060567596</v>
      </c>
      <c r="AH308" s="8">
        <v>227273.60207011917</v>
      </c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</row>
    <row r="309" spans="1:133" x14ac:dyDescent="0.2">
      <c r="A309" s="6">
        <v>288</v>
      </c>
      <c r="B309" s="12" t="s">
        <v>33</v>
      </c>
      <c r="C309" s="6" t="s">
        <v>23</v>
      </c>
      <c r="D309" s="6" t="s">
        <v>35</v>
      </c>
      <c r="E309" s="6" t="s">
        <v>25</v>
      </c>
      <c r="F309" s="6" t="s">
        <v>58</v>
      </c>
      <c r="G309" s="6" t="s">
        <v>36</v>
      </c>
      <c r="H309" s="6" t="s">
        <v>37</v>
      </c>
      <c r="I309" s="13"/>
      <c r="J309" s="13">
        <f t="shared" si="20"/>
        <v>1</v>
      </c>
      <c r="K309" s="6" t="s">
        <v>38</v>
      </c>
      <c r="L309" s="6" t="s">
        <v>34</v>
      </c>
      <c r="M309" s="6">
        <v>1</v>
      </c>
      <c r="N309" s="6">
        <v>0</v>
      </c>
      <c r="O309" s="12" t="s">
        <v>33</v>
      </c>
      <c r="P309" s="6" t="s">
        <v>23</v>
      </c>
      <c r="Q309" s="6" t="s">
        <v>25</v>
      </c>
      <c r="R309" s="6" t="s">
        <v>40</v>
      </c>
      <c r="S309" s="6" t="s">
        <v>36</v>
      </c>
      <c r="T309" s="6" t="s">
        <v>37</v>
      </c>
      <c r="U309" s="13"/>
      <c r="V309" s="7"/>
      <c r="W309" s="7"/>
      <c r="X309" s="8" t="s">
        <v>628</v>
      </c>
      <c r="Y309" s="8">
        <v>0.3700994777679445</v>
      </c>
      <c r="Z309" s="8">
        <v>0.3700994777679445</v>
      </c>
      <c r="AA309" s="8">
        <v>2.1044306755065918</v>
      </c>
      <c r="AB309" s="8">
        <v>6</v>
      </c>
      <c r="AC309" s="8" t="s">
        <v>629</v>
      </c>
      <c r="AD309" s="8" t="s">
        <v>568</v>
      </c>
      <c r="AE309" s="8">
        <v>2</v>
      </c>
      <c r="AF309" s="8">
        <v>1.6646811962127686</v>
      </c>
      <c r="AG309" s="8">
        <v>480452.47918025375</v>
      </c>
      <c r="AH309" s="8">
        <v>226135.12312537356</v>
      </c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</row>
    <row r="310" spans="1:133" x14ac:dyDescent="0.2">
      <c r="A310" s="6">
        <v>291</v>
      </c>
      <c r="B310" s="12" t="s">
        <v>33</v>
      </c>
      <c r="C310" s="6" t="s">
        <v>23</v>
      </c>
      <c r="D310" s="6" t="s">
        <v>35</v>
      </c>
      <c r="E310" s="6" t="s">
        <v>25</v>
      </c>
      <c r="F310" s="6" t="s">
        <v>44</v>
      </c>
      <c r="G310" s="6" t="s">
        <v>36</v>
      </c>
      <c r="H310" s="6" t="s">
        <v>37</v>
      </c>
      <c r="I310" s="13"/>
      <c r="J310" s="13">
        <f t="shared" si="20"/>
        <v>1</v>
      </c>
      <c r="K310" s="6" t="s">
        <v>38</v>
      </c>
      <c r="L310" s="6" t="s">
        <v>34</v>
      </c>
      <c r="M310" s="6">
        <v>1</v>
      </c>
      <c r="N310" s="6">
        <v>0</v>
      </c>
      <c r="O310" s="12" t="s">
        <v>33</v>
      </c>
      <c r="P310" s="6" t="s">
        <v>23</v>
      </c>
      <c r="Q310" s="6" t="s">
        <v>25</v>
      </c>
      <c r="R310" s="6" t="s">
        <v>26</v>
      </c>
      <c r="S310" s="6" t="s">
        <v>36</v>
      </c>
      <c r="T310" s="6" t="s">
        <v>37</v>
      </c>
      <c r="U310" s="13"/>
      <c r="V310" s="7"/>
      <c r="W310" s="7"/>
      <c r="X310" s="8" t="s">
        <v>634</v>
      </c>
      <c r="Y310" s="8">
        <v>0.3344320344924927</v>
      </c>
      <c r="Z310" s="8">
        <v>0.3344320344924927</v>
      </c>
      <c r="AA310" s="8">
        <v>1.8417055606842041</v>
      </c>
      <c r="AB310" s="8">
        <v>7</v>
      </c>
      <c r="AC310" s="8" t="s">
        <v>355</v>
      </c>
      <c r="AD310" s="8" t="s">
        <v>568</v>
      </c>
      <c r="AE310" s="8">
        <v>2</v>
      </c>
      <c r="AF310" s="8">
        <v>0.9817357063293457</v>
      </c>
      <c r="AG310" s="8">
        <v>477697.74120455392</v>
      </c>
      <c r="AH310" s="8">
        <v>224929.05490177643</v>
      </c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</row>
    <row r="311" spans="1:133" x14ac:dyDescent="0.2">
      <c r="A311" s="6">
        <v>312</v>
      </c>
      <c r="B311" s="12" t="s">
        <v>33</v>
      </c>
      <c r="C311" s="6" t="s">
        <v>23</v>
      </c>
      <c r="D311" s="6" t="s">
        <v>35</v>
      </c>
      <c r="E311" s="6" t="s">
        <v>25</v>
      </c>
      <c r="F311" s="6" t="s">
        <v>44</v>
      </c>
      <c r="G311" s="6" t="s">
        <v>36</v>
      </c>
      <c r="H311" s="6" t="s">
        <v>37</v>
      </c>
      <c r="I311" s="13"/>
      <c r="J311" s="13">
        <f t="shared" si="20"/>
        <v>1</v>
      </c>
      <c r="K311" s="6" t="s">
        <v>38</v>
      </c>
      <c r="L311" s="6" t="s">
        <v>34</v>
      </c>
      <c r="M311" s="6">
        <v>1</v>
      </c>
      <c r="N311" s="6">
        <v>0</v>
      </c>
      <c r="O311" s="12" t="s">
        <v>33</v>
      </c>
      <c r="P311" s="6" t="s">
        <v>23</v>
      </c>
      <c r="Q311" s="6" t="s">
        <v>25</v>
      </c>
      <c r="R311" s="6" t="s">
        <v>26</v>
      </c>
      <c r="S311" s="6" t="s">
        <v>36</v>
      </c>
      <c r="T311" s="6" t="s">
        <v>37</v>
      </c>
      <c r="U311" s="13"/>
      <c r="V311" s="7"/>
      <c r="W311" s="7"/>
      <c r="X311" s="8" t="s">
        <v>667</v>
      </c>
      <c r="Y311" s="8">
        <v>0.41023678064346303</v>
      </c>
      <c r="Z311" s="8">
        <v>0.41023678064346303</v>
      </c>
      <c r="AA311" s="8">
        <v>2.521282434463501</v>
      </c>
      <c r="AB311" s="8">
        <v>7</v>
      </c>
      <c r="AC311" s="8" t="s">
        <v>668</v>
      </c>
      <c r="AD311" s="8" t="s">
        <v>568</v>
      </c>
      <c r="AE311" s="8">
        <v>2</v>
      </c>
      <c r="AF311" s="8">
        <v>1.3627960681915283</v>
      </c>
      <c r="AG311" s="8">
        <v>471332.45908844267</v>
      </c>
      <c r="AH311" s="8">
        <v>221286.65741732085</v>
      </c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</row>
    <row r="312" spans="1:133" x14ac:dyDescent="0.2">
      <c r="A312" s="6">
        <v>313</v>
      </c>
      <c r="B312" s="12" t="s">
        <v>33</v>
      </c>
      <c r="C312" s="6" t="s">
        <v>23</v>
      </c>
      <c r="D312" s="6" t="s">
        <v>35</v>
      </c>
      <c r="E312" s="6" t="s">
        <v>25</v>
      </c>
      <c r="F312" s="6" t="s">
        <v>58</v>
      </c>
      <c r="G312" s="6" t="s">
        <v>36</v>
      </c>
      <c r="H312" s="6" t="s">
        <v>37</v>
      </c>
      <c r="I312" s="13"/>
      <c r="J312" s="13">
        <f t="shared" si="20"/>
        <v>1</v>
      </c>
      <c r="K312" s="6" t="s">
        <v>38</v>
      </c>
      <c r="L312" s="6" t="s">
        <v>34</v>
      </c>
      <c r="M312" s="6">
        <v>1</v>
      </c>
      <c r="N312" s="6">
        <v>0</v>
      </c>
      <c r="O312" s="12" t="s">
        <v>33</v>
      </c>
      <c r="P312" s="6" t="s">
        <v>23</v>
      </c>
      <c r="Q312" s="6" t="s">
        <v>25</v>
      </c>
      <c r="R312" s="6" t="s">
        <v>44</v>
      </c>
      <c r="S312" s="6" t="s">
        <v>36</v>
      </c>
      <c r="T312" s="6" t="s">
        <v>37</v>
      </c>
      <c r="U312" s="13"/>
      <c r="V312" s="7"/>
      <c r="W312" s="7"/>
      <c r="X312" s="8" t="s">
        <v>669</v>
      </c>
      <c r="Y312" s="8">
        <v>0.68301115989685035</v>
      </c>
      <c r="Z312" s="8">
        <v>0.68301115989685035</v>
      </c>
      <c r="AA312" s="8">
        <v>3.0513632297515869</v>
      </c>
      <c r="AB312" s="8">
        <v>4</v>
      </c>
      <c r="AC312" s="8" t="s">
        <v>670</v>
      </c>
      <c r="AD312" s="8" t="s">
        <v>568</v>
      </c>
      <c r="AE312" s="8">
        <v>2</v>
      </c>
      <c r="AF312" s="8">
        <v>1.8953938484191895</v>
      </c>
      <c r="AG312" s="8">
        <v>472519.80274878023</v>
      </c>
      <c r="AH312" s="8">
        <v>221261.31756524119</v>
      </c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</row>
    <row r="313" spans="1:133" x14ac:dyDescent="0.2">
      <c r="A313" s="6">
        <v>317</v>
      </c>
      <c r="B313" s="12" t="s">
        <v>33</v>
      </c>
      <c r="C313" s="6" t="s">
        <v>23</v>
      </c>
      <c r="D313" s="6" t="s">
        <v>35</v>
      </c>
      <c r="E313" s="6" t="s">
        <v>25</v>
      </c>
      <c r="F313" s="6" t="s">
        <v>40</v>
      </c>
      <c r="G313" s="6" t="s">
        <v>36</v>
      </c>
      <c r="H313" s="6" t="s">
        <v>37</v>
      </c>
      <c r="I313" s="13"/>
      <c r="J313" s="13">
        <f t="shared" si="20"/>
        <v>1</v>
      </c>
      <c r="K313" s="6" t="s">
        <v>38</v>
      </c>
      <c r="L313" s="6" t="s">
        <v>34</v>
      </c>
      <c r="M313" s="6">
        <v>1</v>
      </c>
      <c r="N313" s="6">
        <v>0</v>
      </c>
      <c r="O313" s="12" t="s">
        <v>33</v>
      </c>
      <c r="P313" s="6" t="s">
        <v>23</v>
      </c>
      <c r="Q313" s="6" t="s">
        <v>25</v>
      </c>
      <c r="R313" s="6" t="s">
        <v>26</v>
      </c>
      <c r="S313" s="6" t="s">
        <v>36</v>
      </c>
      <c r="T313" s="6" t="s">
        <v>37</v>
      </c>
      <c r="U313" s="13"/>
      <c r="V313" s="7"/>
      <c r="W313" s="7"/>
      <c r="X313" s="8" t="s">
        <v>677</v>
      </c>
      <c r="Y313" s="8">
        <v>0.37977438449859602</v>
      </c>
      <c r="Z313" s="8">
        <v>0.37977438449859602</v>
      </c>
      <c r="AA313" s="8">
        <v>4.9024186134338379</v>
      </c>
      <c r="AB313" s="8">
        <v>5</v>
      </c>
      <c r="AC313" s="8" t="s">
        <v>678</v>
      </c>
      <c r="AD313" s="8" t="s">
        <v>568</v>
      </c>
      <c r="AE313" s="8">
        <v>2</v>
      </c>
      <c r="AF313" s="8">
        <v>4.2328529357910156</v>
      </c>
      <c r="AG313" s="8">
        <v>471535.83613885415</v>
      </c>
      <c r="AH313" s="8">
        <v>216334.86883899037</v>
      </c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</row>
    <row r="314" spans="1:133" x14ac:dyDescent="0.2">
      <c r="A314" s="6">
        <v>322</v>
      </c>
      <c r="B314" s="12" t="s">
        <v>33</v>
      </c>
      <c r="C314" s="6" t="s">
        <v>23</v>
      </c>
      <c r="D314" s="6" t="s">
        <v>35</v>
      </c>
      <c r="E314" s="6" t="s">
        <v>25</v>
      </c>
      <c r="F314" s="6" t="s">
        <v>26</v>
      </c>
      <c r="G314" s="6" t="s">
        <v>36</v>
      </c>
      <c r="H314" s="6" t="s">
        <v>37</v>
      </c>
      <c r="I314" s="13"/>
      <c r="J314" s="13">
        <f t="shared" si="20"/>
        <v>1</v>
      </c>
      <c r="K314" s="6" t="s">
        <v>38</v>
      </c>
      <c r="L314" s="6" t="s">
        <v>34</v>
      </c>
      <c r="M314" s="6">
        <v>1</v>
      </c>
      <c r="N314" s="6">
        <v>0</v>
      </c>
      <c r="O314" s="12" t="s">
        <v>33</v>
      </c>
      <c r="P314" s="6" t="s">
        <v>23</v>
      </c>
      <c r="Q314" s="6" t="s">
        <v>25</v>
      </c>
      <c r="R314" s="6" t="s">
        <v>44</v>
      </c>
      <c r="S314" s="6" t="s">
        <v>36</v>
      </c>
      <c r="T314" s="6" t="s">
        <v>37</v>
      </c>
      <c r="U314" s="13"/>
      <c r="V314" s="7"/>
      <c r="W314" s="7"/>
      <c r="X314" s="8" t="s">
        <v>686</v>
      </c>
      <c r="Y314" s="8">
        <v>0.2876580214500426</v>
      </c>
      <c r="Z314" s="8">
        <v>0.2876580214500426</v>
      </c>
      <c r="AA314" s="8">
        <v>3.5391428470611572</v>
      </c>
      <c r="AB314" s="8">
        <v>6</v>
      </c>
      <c r="AC314" s="8" t="s">
        <v>687</v>
      </c>
      <c r="AD314" s="8" t="s">
        <v>568</v>
      </c>
      <c r="AE314" s="8">
        <v>2</v>
      </c>
      <c r="AF314" s="8">
        <v>1.4560055732727051</v>
      </c>
      <c r="AG314" s="8">
        <v>478300.02668977558</v>
      </c>
      <c r="AH314" s="8">
        <v>220494.68691959578</v>
      </c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</row>
    <row r="315" spans="1:133" x14ac:dyDescent="0.2">
      <c r="A315" s="6">
        <v>329</v>
      </c>
      <c r="B315" s="12" t="s">
        <v>33</v>
      </c>
      <c r="C315" s="6" t="s">
        <v>23</v>
      </c>
      <c r="D315" s="6" t="s">
        <v>35</v>
      </c>
      <c r="E315" s="6" t="s">
        <v>25</v>
      </c>
      <c r="F315" s="6" t="s">
        <v>58</v>
      </c>
      <c r="G315" s="6" t="s">
        <v>36</v>
      </c>
      <c r="H315" s="6" t="s">
        <v>37</v>
      </c>
      <c r="I315" s="13"/>
      <c r="J315" s="13">
        <f t="shared" si="20"/>
        <v>1</v>
      </c>
      <c r="K315" s="6" t="s">
        <v>38</v>
      </c>
      <c r="L315" s="6" t="s">
        <v>34</v>
      </c>
      <c r="M315" s="6">
        <v>1</v>
      </c>
      <c r="N315" s="6">
        <v>0</v>
      </c>
      <c r="O315" s="12" t="s">
        <v>33</v>
      </c>
      <c r="P315" s="6" t="s">
        <v>23</v>
      </c>
      <c r="Q315" s="6" t="s">
        <v>25</v>
      </c>
      <c r="R315" s="6" t="s">
        <v>44</v>
      </c>
      <c r="S315" s="6" t="s">
        <v>36</v>
      </c>
      <c r="T315" s="6" t="s">
        <v>37</v>
      </c>
      <c r="U315" s="13"/>
      <c r="V315" s="7"/>
      <c r="W315" s="7"/>
      <c r="X315" s="8" t="s">
        <v>700</v>
      </c>
      <c r="Y315" s="8">
        <v>0.16503514170646685</v>
      </c>
      <c r="Z315" s="8">
        <v>0.16503514170646685</v>
      </c>
      <c r="AA315" s="8">
        <v>4.9087743759155273</v>
      </c>
      <c r="AB315" s="8">
        <v>5</v>
      </c>
      <c r="AC315" s="8" t="s">
        <v>197</v>
      </c>
      <c r="AD315" s="8" t="s">
        <v>568</v>
      </c>
      <c r="AE315" s="8">
        <v>2</v>
      </c>
      <c r="AF315" s="8">
        <v>1.5758978128433228</v>
      </c>
      <c r="AG315" s="8">
        <v>479354.06493639265</v>
      </c>
      <c r="AH315" s="8">
        <v>217717.17319537382</v>
      </c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</row>
    <row r="316" spans="1:133" x14ac:dyDescent="0.2">
      <c r="A316" s="6">
        <v>336</v>
      </c>
      <c r="B316" s="12" t="s">
        <v>33</v>
      </c>
      <c r="C316" s="6" t="s">
        <v>23</v>
      </c>
      <c r="D316" s="6" t="s">
        <v>35</v>
      </c>
      <c r="E316" s="6" t="s">
        <v>25</v>
      </c>
      <c r="F316" s="6" t="s">
        <v>40</v>
      </c>
      <c r="G316" s="6" t="s">
        <v>36</v>
      </c>
      <c r="H316" s="6" t="s">
        <v>37</v>
      </c>
      <c r="I316" s="13"/>
      <c r="J316" s="13">
        <f t="shared" si="20"/>
        <v>1</v>
      </c>
      <c r="K316" s="6" t="s">
        <v>38</v>
      </c>
      <c r="L316" s="6" t="s">
        <v>34</v>
      </c>
      <c r="M316" s="6">
        <v>1</v>
      </c>
      <c r="N316" s="6">
        <v>0</v>
      </c>
      <c r="O316" s="12" t="s">
        <v>33</v>
      </c>
      <c r="P316" s="6" t="s">
        <v>23</v>
      </c>
      <c r="Q316" s="6" t="s">
        <v>25</v>
      </c>
      <c r="R316" s="6" t="s">
        <v>26</v>
      </c>
      <c r="S316" s="6" t="s">
        <v>36</v>
      </c>
      <c r="T316" s="6" t="s">
        <v>37</v>
      </c>
      <c r="U316" s="13"/>
      <c r="V316" s="7"/>
      <c r="W316" s="7"/>
      <c r="X316" s="8" t="s">
        <v>712</v>
      </c>
      <c r="Y316" s="8">
        <v>0.34865763510388537</v>
      </c>
      <c r="Z316" s="8">
        <v>0.34865763510388537</v>
      </c>
      <c r="AA316" s="8">
        <v>3.3602056503295898</v>
      </c>
      <c r="AB316" s="8">
        <v>5</v>
      </c>
      <c r="AC316" s="8" t="s">
        <v>713</v>
      </c>
      <c r="AD316" s="8" t="s">
        <v>568</v>
      </c>
      <c r="AE316" s="8">
        <v>2</v>
      </c>
      <c r="AF316" s="8">
        <v>1.2720216512680054</v>
      </c>
      <c r="AG316" s="8">
        <v>479866.58850828226</v>
      </c>
      <c r="AH316" s="8">
        <v>218862.27666776735</v>
      </c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</row>
    <row r="317" spans="1:133" s="1" customFormat="1" x14ac:dyDescent="0.2">
      <c r="A317" s="6">
        <v>346</v>
      </c>
      <c r="B317" s="12" t="s">
        <v>33</v>
      </c>
      <c r="C317" s="6" t="s">
        <v>23</v>
      </c>
      <c r="D317" s="6" t="s">
        <v>35</v>
      </c>
      <c r="E317" s="6" t="s">
        <v>25</v>
      </c>
      <c r="F317" s="6" t="s">
        <v>40</v>
      </c>
      <c r="G317" s="6" t="s">
        <v>36</v>
      </c>
      <c r="H317" s="6" t="s">
        <v>37</v>
      </c>
      <c r="I317" s="13"/>
      <c r="J317" s="13">
        <f t="shared" si="20"/>
        <v>1</v>
      </c>
      <c r="K317" s="6" t="s">
        <v>38</v>
      </c>
      <c r="L317" s="6" t="s">
        <v>34</v>
      </c>
      <c r="M317" s="6">
        <v>1</v>
      </c>
      <c r="N317" s="6">
        <v>0</v>
      </c>
      <c r="O317" s="12" t="s">
        <v>33</v>
      </c>
      <c r="P317" s="6" t="s">
        <v>397</v>
      </c>
      <c r="Q317" s="6" t="s">
        <v>25</v>
      </c>
      <c r="R317" s="6" t="s">
        <v>26</v>
      </c>
      <c r="S317" s="6" t="s">
        <v>36</v>
      </c>
      <c r="T317" s="6" t="s">
        <v>37</v>
      </c>
      <c r="U317" s="13"/>
      <c r="V317" s="7"/>
      <c r="W317" s="7"/>
      <c r="X317" s="8" t="s">
        <v>732</v>
      </c>
      <c r="Y317" s="8">
        <v>0.28991224527359005</v>
      </c>
      <c r="Z317" s="8">
        <v>0.28991224527359005</v>
      </c>
      <c r="AA317" s="8">
        <v>2.1136159896850586</v>
      </c>
      <c r="AB317" s="8">
        <v>7</v>
      </c>
      <c r="AC317" s="8" t="s">
        <v>205</v>
      </c>
      <c r="AD317" s="8" t="s">
        <v>568</v>
      </c>
      <c r="AE317" s="8">
        <v>2</v>
      </c>
      <c r="AF317" s="8">
        <v>1.1093599796295166</v>
      </c>
      <c r="AG317" s="8">
        <v>481826.37344427209</v>
      </c>
      <c r="AH317" s="8">
        <v>218133.90703313291</v>
      </c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</row>
    <row r="318" spans="1:133" x14ac:dyDescent="0.2">
      <c r="A318" s="6">
        <v>351</v>
      </c>
      <c r="B318" s="12" t="s">
        <v>33</v>
      </c>
      <c r="C318" s="6" t="s">
        <v>23</v>
      </c>
      <c r="D318" s="6" t="s">
        <v>35</v>
      </c>
      <c r="E318" s="6" t="s">
        <v>25</v>
      </c>
      <c r="F318" s="6" t="s">
        <v>58</v>
      </c>
      <c r="G318" s="6" t="s">
        <v>36</v>
      </c>
      <c r="H318" s="6" t="s">
        <v>37</v>
      </c>
      <c r="I318" s="13"/>
      <c r="J318" s="13">
        <f t="shared" si="20"/>
        <v>1</v>
      </c>
      <c r="K318" s="6" t="s">
        <v>38</v>
      </c>
      <c r="L318" s="6" t="s">
        <v>34</v>
      </c>
      <c r="M318" s="6">
        <v>1</v>
      </c>
      <c r="N318" s="6">
        <v>0</v>
      </c>
      <c r="O318" s="12" t="s">
        <v>33</v>
      </c>
      <c r="P318" s="6" t="s">
        <v>23</v>
      </c>
      <c r="Q318" s="6" t="s">
        <v>25</v>
      </c>
      <c r="R318" s="6" t="s">
        <v>40</v>
      </c>
      <c r="S318" s="6" t="s">
        <v>36</v>
      </c>
      <c r="T318" s="6" t="s">
        <v>37</v>
      </c>
      <c r="U318" s="13"/>
      <c r="V318" s="7"/>
      <c r="W318" s="7"/>
      <c r="X318" s="8" t="s">
        <v>740</v>
      </c>
      <c r="Y318" s="8">
        <v>0.37663833856582651</v>
      </c>
      <c r="Z318" s="8">
        <v>0.37663833856582651</v>
      </c>
      <c r="AA318" s="8">
        <v>2.4792311191558838</v>
      </c>
      <c r="AB318" s="8">
        <v>8</v>
      </c>
      <c r="AC318" s="8" t="s">
        <v>223</v>
      </c>
      <c r="AD318" s="8" t="s">
        <v>568</v>
      </c>
      <c r="AE318" s="8">
        <v>2</v>
      </c>
      <c r="AF318" s="8">
        <v>1.5257545709609985</v>
      </c>
      <c r="AG318" s="8">
        <v>483657.69822754542</v>
      </c>
      <c r="AH318" s="8">
        <v>205857.13553091791</v>
      </c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</row>
    <row r="319" spans="1:133" s="1" customFormat="1" x14ac:dyDescent="0.2">
      <c r="A319" s="6">
        <v>352</v>
      </c>
      <c r="B319" s="12" t="s">
        <v>33</v>
      </c>
      <c r="C319" s="6" t="s">
        <v>23</v>
      </c>
      <c r="D319" s="6" t="s">
        <v>35</v>
      </c>
      <c r="E319" s="6" t="s">
        <v>25</v>
      </c>
      <c r="F319" s="6" t="s">
        <v>40</v>
      </c>
      <c r="G319" s="6" t="s">
        <v>36</v>
      </c>
      <c r="H319" s="6" t="s">
        <v>37</v>
      </c>
      <c r="I319" s="13"/>
      <c r="J319" s="13">
        <f t="shared" si="20"/>
        <v>1</v>
      </c>
      <c r="K319" s="6" t="s">
        <v>38</v>
      </c>
      <c r="L319" s="6" t="s">
        <v>34</v>
      </c>
      <c r="M319" s="6">
        <v>1</v>
      </c>
      <c r="N319" s="6">
        <v>0</v>
      </c>
      <c r="O319" s="12" t="s">
        <v>33</v>
      </c>
      <c r="P319" s="6" t="s">
        <v>23</v>
      </c>
      <c r="Q319" s="6" t="s">
        <v>25</v>
      </c>
      <c r="R319" s="6" t="s">
        <v>26</v>
      </c>
      <c r="S319" s="6" t="s">
        <v>36</v>
      </c>
      <c r="T319" s="6" t="s">
        <v>37</v>
      </c>
      <c r="U319" s="13"/>
      <c r="V319" s="7"/>
      <c r="W319" s="7"/>
      <c r="X319" s="8" t="s">
        <v>741</v>
      </c>
      <c r="Y319" s="8">
        <v>0.45554674148559571</v>
      </c>
      <c r="Z319" s="8">
        <v>0.45554674148559571</v>
      </c>
      <c r="AA319" s="8">
        <v>1.5292749404907227</v>
      </c>
      <c r="AB319" s="8">
        <v>9</v>
      </c>
      <c r="AC319" s="8" t="s">
        <v>742</v>
      </c>
      <c r="AD319" s="8" t="s">
        <v>568</v>
      </c>
      <c r="AE319" s="8">
        <v>2</v>
      </c>
      <c r="AF319" s="8">
        <v>0.89211320877075195</v>
      </c>
      <c r="AG319" s="8">
        <v>483698.26876272337</v>
      </c>
      <c r="AH319" s="8">
        <v>206342.6732308958</v>
      </c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</row>
    <row r="320" spans="1:133" x14ac:dyDescent="0.2">
      <c r="A320" s="6">
        <v>354</v>
      </c>
      <c r="B320" s="12" t="s">
        <v>33</v>
      </c>
      <c r="C320" s="6" t="s">
        <v>23</v>
      </c>
      <c r="D320" s="6" t="s">
        <v>35</v>
      </c>
      <c r="E320" s="6" t="s">
        <v>25</v>
      </c>
      <c r="F320" s="6" t="s">
        <v>40</v>
      </c>
      <c r="G320" s="6" t="s">
        <v>36</v>
      </c>
      <c r="H320" s="6" t="s">
        <v>37</v>
      </c>
      <c r="I320" s="13"/>
      <c r="J320" s="13">
        <f t="shared" si="20"/>
        <v>1</v>
      </c>
      <c r="K320" s="6" t="s">
        <v>38</v>
      </c>
      <c r="L320" s="6" t="s">
        <v>34</v>
      </c>
      <c r="M320" s="6">
        <v>1</v>
      </c>
      <c r="N320" s="6">
        <v>0</v>
      </c>
      <c r="O320" s="12" t="s">
        <v>33</v>
      </c>
      <c r="P320" s="6" t="s">
        <v>23</v>
      </c>
      <c r="Q320" s="6" t="s">
        <v>25</v>
      </c>
      <c r="R320" s="6" t="s">
        <v>26</v>
      </c>
      <c r="S320" s="6" t="s">
        <v>36</v>
      </c>
      <c r="T320" s="6" t="s">
        <v>37</v>
      </c>
      <c r="U320" s="13"/>
      <c r="V320" s="7"/>
      <c r="W320" s="7"/>
      <c r="X320" s="8" t="s">
        <v>744</v>
      </c>
      <c r="Y320" s="8">
        <v>0.33104214429855372</v>
      </c>
      <c r="Z320" s="8">
        <v>0.33104214429855372</v>
      </c>
      <c r="AA320" s="8">
        <v>1.5174441337585449</v>
      </c>
      <c r="AB320" s="8">
        <v>8</v>
      </c>
      <c r="AC320" s="8" t="s">
        <v>229</v>
      </c>
      <c r="AD320" s="8" t="s">
        <v>568</v>
      </c>
      <c r="AE320" s="8">
        <v>2</v>
      </c>
      <c r="AF320" s="8">
        <v>0.97025465965270996</v>
      </c>
      <c r="AG320" s="8">
        <v>483626.06448356889</v>
      </c>
      <c r="AH320" s="8">
        <v>206620.79832670026</v>
      </c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</row>
    <row r="321" spans="1:133" x14ac:dyDescent="0.2">
      <c r="A321" s="6">
        <v>357</v>
      </c>
      <c r="B321" s="12" t="s">
        <v>33</v>
      </c>
      <c r="C321" s="6" t="s">
        <v>23</v>
      </c>
      <c r="D321" s="6" t="s">
        <v>35</v>
      </c>
      <c r="E321" s="6" t="s">
        <v>25</v>
      </c>
      <c r="F321" s="6" t="s">
        <v>58</v>
      </c>
      <c r="G321" s="6" t="s">
        <v>36</v>
      </c>
      <c r="H321" s="6" t="s">
        <v>37</v>
      </c>
      <c r="I321" s="13"/>
      <c r="J321" s="13">
        <f t="shared" si="20"/>
        <v>1</v>
      </c>
      <c r="K321" s="6" t="s">
        <v>38</v>
      </c>
      <c r="L321" s="6" t="s">
        <v>34</v>
      </c>
      <c r="M321" s="6">
        <v>1</v>
      </c>
      <c r="N321" s="6">
        <v>0</v>
      </c>
      <c r="O321" s="12" t="s">
        <v>33</v>
      </c>
      <c r="P321" s="6" t="s">
        <v>23</v>
      </c>
      <c r="Q321" s="6" t="s">
        <v>25</v>
      </c>
      <c r="R321" s="6" t="s">
        <v>40</v>
      </c>
      <c r="S321" s="6" t="s">
        <v>36</v>
      </c>
      <c r="T321" s="6" t="s">
        <v>37</v>
      </c>
      <c r="U321" s="13"/>
      <c r="V321" s="7"/>
      <c r="W321" s="7"/>
      <c r="X321" s="8" t="s">
        <v>748</v>
      </c>
      <c r="Y321" s="8">
        <v>0.37920321941375712</v>
      </c>
      <c r="Z321" s="8">
        <v>0.37920321941375712</v>
      </c>
      <c r="AA321" s="8">
        <v>2.7353341579437256</v>
      </c>
      <c r="AB321" s="8">
        <v>7</v>
      </c>
      <c r="AC321" s="8" t="s">
        <v>749</v>
      </c>
      <c r="AD321" s="8" t="s">
        <v>568</v>
      </c>
      <c r="AE321" s="8">
        <v>2</v>
      </c>
      <c r="AF321" s="8">
        <v>1.6631590127944946</v>
      </c>
      <c r="AG321" s="8">
        <v>483015.26777066936</v>
      </c>
      <c r="AH321" s="8">
        <v>206934.91151012472</v>
      </c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</row>
    <row r="322" spans="1:133" s="1" customFormat="1" x14ac:dyDescent="0.2">
      <c r="A322" s="6">
        <v>359</v>
      </c>
      <c r="B322" s="12" t="s">
        <v>33</v>
      </c>
      <c r="C322" s="6" t="s">
        <v>23</v>
      </c>
      <c r="D322" s="6" t="s">
        <v>35</v>
      </c>
      <c r="E322" s="6" t="s">
        <v>25</v>
      </c>
      <c r="F322" s="6" t="s">
        <v>40</v>
      </c>
      <c r="G322" s="6" t="s">
        <v>36</v>
      </c>
      <c r="H322" s="6" t="s">
        <v>37</v>
      </c>
      <c r="I322" s="13"/>
      <c r="J322" s="13">
        <f t="shared" si="20"/>
        <v>1</v>
      </c>
      <c r="K322" s="6" t="s">
        <v>38</v>
      </c>
      <c r="L322" s="6" t="s">
        <v>34</v>
      </c>
      <c r="M322" s="6">
        <v>1</v>
      </c>
      <c r="N322" s="6">
        <v>0</v>
      </c>
      <c r="O322" s="12" t="s">
        <v>33</v>
      </c>
      <c r="P322" s="6" t="s">
        <v>23</v>
      </c>
      <c r="Q322" s="6" t="s">
        <v>25</v>
      </c>
      <c r="R322" s="6" t="s">
        <v>58</v>
      </c>
      <c r="S322" s="6" t="s">
        <v>36</v>
      </c>
      <c r="T322" s="6" t="s">
        <v>37</v>
      </c>
      <c r="U322" s="13"/>
      <c r="V322" s="7"/>
      <c r="W322" s="7"/>
      <c r="X322" s="8" t="s">
        <v>752</v>
      </c>
      <c r="Y322" s="8">
        <v>0.69370199837960811</v>
      </c>
      <c r="Z322" s="8">
        <v>0.69370199837960811</v>
      </c>
      <c r="AA322" s="8">
        <v>1.6183427572250366</v>
      </c>
      <c r="AB322" s="8">
        <v>9</v>
      </c>
      <c r="AC322" s="8" t="s">
        <v>753</v>
      </c>
      <c r="AD322" s="8" t="s">
        <v>568</v>
      </c>
      <c r="AE322" s="8">
        <v>2</v>
      </c>
      <c r="AF322" s="8">
        <v>1.001568078994751</v>
      </c>
      <c r="AG322" s="8">
        <v>483063.57281576906</v>
      </c>
      <c r="AH322" s="8">
        <v>205839.68183920361</v>
      </c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</row>
    <row r="323" spans="1:133" x14ac:dyDescent="0.2">
      <c r="A323" s="6">
        <v>368</v>
      </c>
      <c r="B323" s="12" t="s">
        <v>33</v>
      </c>
      <c r="C323" s="6" t="s">
        <v>23</v>
      </c>
      <c r="D323" s="6" t="s">
        <v>35</v>
      </c>
      <c r="E323" s="6" t="s">
        <v>25</v>
      </c>
      <c r="F323" s="6" t="s">
        <v>44</v>
      </c>
      <c r="G323" s="6" t="s">
        <v>36</v>
      </c>
      <c r="H323" s="6" t="s">
        <v>37</v>
      </c>
      <c r="I323" s="13"/>
      <c r="J323" s="13">
        <f t="shared" ref="J323:J386" si="23">IF(B323="D3-X1",1,0)</f>
        <v>1</v>
      </c>
      <c r="K323" s="6" t="s">
        <v>38</v>
      </c>
      <c r="L323" s="6" t="s">
        <v>34</v>
      </c>
      <c r="M323" s="6">
        <v>1</v>
      </c>
      <c r="N323" s="6">
        <v>0</v>
      </c>
      <c r="O323" s="12" t="s">
        <v>33</v>
      </c>
      <c r="P323" s="6" t="s">
        <v>23</v>
      </c>
      <c r="Q323" s="6" t="s">
        <v>25</v>
      </c>
      <c r="R323" s="6" t="s">
        <v>26</v>
      </c>
      <c r="S323" s="6" t="s">
        <v>36</v>
      </c>
      <c r="T323" s="6" t="s">
        <v>37</v>
      </c>
      <c r="U323" s="13"/>
      <c r="V323" s="7"/>
      <c r="W323" s="7"/>
      <c r="X323" s="8" t="s">
        <v>770</v>
      </c>
      <c r="Y323" s="8">
        <v>0.21259246110916141</v>
      </c>
      <c r="Z323" s="8">
        <v>0.21259246110916141</v>
      </c>
      <c r="AA323" s="8">
        <v>2.6551513671875</v>
      </c>
      <c r="AB323" s="8">
        <v>8</v>
      </c>
      <c r="AC323" s="8" t="s">
        <v>771</v>
      </c>
      <c r="AD323" s="8" t="s">
        <v>568</v>
      </c>
      <c r="AE323" s="8">
        <v>2</v>
      </c>
      <c r="AF323" s="8">
        <v>1.612712025642395</v>
      </c>
      <c r="AG323" s="8">
        <v>481815.12427979952</v>
      </c>
      <c r="AH323" s="8">
        <v>209471.14884516087</v>
      </c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</row>
    <row r="324" spans="1:133" x14ac:dyDescent="0.2">
      <c r="A324" s="6">
        <v>372</v>
      </c>
      <c r="B324" s="12" t="s">
        <v>33</v>
      </c>
      <c r="C324" s="6" t="s">
        <v>23</v>
      </c>
      <c r="D324" s="6" t="s">
        <v>35</v>
      </c>
      <c r="E324" s="6" t="s">
        <v>25</v>
      </c>
      <c r="F324" s="6" t="s">
        <v>40</v>
      </c>
      <c r="G324" s="6" t="s">
        <v>36</v>
      </c>
      <c r="H324" s="6" t="s">
        <v>37</v>
      </c>
      <c r="I324" s="13"/>
      <c r="J324" s="13">
        <f t="shared" si="23"/>
        <v>1</v>
      </c>
      <c r="K324" s="6" t="s">
        <v>28</v>
      </c>
      <c r="L324" s="6" t="s">
        <v>29</v>
      </c>
      <c r="M324" s="6">
        <v>1</v>
      </c>
      <c r="N324" s="6">
        <v>1</v>
      </c>
      <c r="O324" s="12" t="s">
        <v>33</v>
      </c>
      <c r="P324" s="6" t="s">
        <v>23</v>
      </c>
      <c r="Q324" s="6" t="s">
        <v>25</v>
      </c>
      <c r="R324" s="6" t="s">
        <v>26</v>
      </c>
      <c r="S324" s="6" t="s">
        <v>36</v>
      </c>
      <c r="T324" s="6" t="s">
        <v>37</v>
      </c>
      <c r="U324" s="13"/>
      <c r="V324" s="7"/>
      <c r="W324" s="7"/>
      <c r="X324" s="8" t="s">
        <v>778</v>
      </c>
      <c r="Y324" s="8">
        <v>0.92824624769552899</v>
      </c>
      <c r="Z324" s="8">
        <v>0.92824624769552899</v>
      </c>
      <c r="AA324" s="8">
        <v>2.8347287178039551</v>
      </c>
      <c r="AB324" s="8">
        <v>7</v>
      </c>
      <c r="AC324" s="8" t="s">
        <v>779</v>
      </c>
      <c r="AD324" s="8" t="s">
        <v>568</v>
      </c>
      <c r="AE324" s="8">
        <v>2</v>
      </c>
      <c r="AF324" s="8">
        <v>1.5766322612762451</v>
      </c>
      <c r="AG324" s="8">
        <v>482180.0026886235</v>
      </c>
      <c r="AH324" s="8">
        <v>209521.29444285782</v>
      </c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</row>
    <row r="325" spans="1:133" x14ac:dyDescent="0.2">
      <c r="A325" s="6">
        <v>373</v>
      </c>
      <c r="B325" s="12" t="s">
        <v>33</v>
      </c>
      <c r="C325" s="6" t="s">
        <v>23</v>
      </c>
      <c r="D325" s="6" t="s">
        <v>35</v>
      </c>
      <c r="E325" s="6" t="s">
        <v>25</v>
      </c>
      <c r="F325" s="6" t="s">
        <v>58</v>
      </c>
      <c r="G325" s="6" t="s">
        <v>36</v>
      </c>
      <c r="H325" s="6" t="s">
        <v>37</v>
      </c>
      <c r="I325" s="13"/>
      <c r="J325" s="13">
        <f t="shared" si="23"/>
        <v>1</v>
      </c>
      <c r="K325" s="6" t="s">
        <v>38</v>
      </c>
      <c r="L325" s="6" t="s">
        <v>34</v>
      </c>
      <c r="M325" s="6">
        <v>1</v>
      </c>
      <c r="N325" s="6">
        <v>0</v>
      </c>
      <c r="O325" s="12" t="s">
        <v>33</v>
      </c>
      <c r="P325" s="6" t="s">
        <v>23</v>
      </c>
      <c r="Q325" s="6" t="s">
        <v>25</v>
      </c>
      <c r="R325" s="6" t="s">
        <v>40</v>
      </c>
      <c r="S325" s="6" t="s">
        <v>36</v>
      </c>
      <c r="T325" s="6" t="s">
        <v>37</v>
      </c>
      <c r="U325" s="13"/>
      <c r="V325" s="7"/>
      <c r="W325" s="7"/>
      <c r="X325" s="8" t="s">
        <v>780</v>
      </c>
      <c r="Y325" s="8">
        <v>0.46526240587234496</v>
      </c>
      <c r="Z325" s="8">
        <v>0.46526240587234496</v>
      </c>
      <c r="AA325" s="8">
        <v>2.2930912971496582</v>
      </c>
      <c r="AB325" s="8">
        <v>8</v>
      </c>
      <c r="AC325" s="8" t="s">
        <v>781</v>
      </c>
      <c r="AD325" s="8" t="s">
        <v>568</v>
      </c>
      <c r="AE325" s="8">
        <v>2</v>
      </c>
      <c r="AF325" s="8">
        <v>1.5505590438842773</v>
      </c>
      <c r="AG325" s="8">
        <v>483315.00511116826</v>
      </c>
      <c r="AH325" s="8">
        <v>209536.42202206649</v>
      </c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</row>
    <row r="326" spans="1:133" s="1" customFormat="1" x14ac:dyDescent="0.2">
      <c r="A326" s="6">
        <v>385</v>
      </c>
      <c r="B326" s="12" t="s">
        <v>33</v>
      </c>
      <c r="C326" s="6" t="s">
        <v>23</v>
      </c>
      <c r="D326" s="6" t="s">
        <v>35</v>
      </c>
      <c r="E326" s="6" t="s">
        <v>25</v>
      </c>
      <c r="F326" s="6" t="s">
        <v>40</v>
      </c>
      <c r="G326" s="6" t="s">
        <v>36</v>
      </c>
      <c r="H326" s="6" t="s">
        <v>37</v>
      </c>
      <c r="I326" s="13"/>
      <c r="J326" s="13">
        <f t="shared" si="23"/>
        <v>1</v>
      </c>
      <c r="K326" s="6" t="s">
        <v>38</v>
      </c>
      <c r="L326" s="6" t="s">
        <v>34</v>
      </c>
      <c r="M326" s="6">
        <v>1</v>
      </c>
      <c r="N326" s="6">
        <v>0</v>
      </c>
      <c r="O326" s="12" t="s">
        <v>33</v>
      </c>
      <c r="P326" s="6" t="s">
        <v>23</v>
      </c>
      <c r="Q326" s="6" t="s">
        <v>25</v>
      </c>
      <c r="R326" s="6" t="s">
        <v>26</v>
      </c>
      <c r="S326" s="6" t="s">
        <v>36</v>
      </c>
      <c r="T326" s="6" t="s">
        <v>37</v>
      </c>
      <c r="U326" s="13"/>
      <c r="V326" s="7"/>
      <c r="W326" s="7"/>
      <c r="X326" s="8" t="s">
        <v>803</v>
      </c>
      <c r="Y326" s="8">
        <v>0.26621332645416251</v>
      </c>
      <c r="Z326" s="8">
        <v>0.26621332645416251</v>
      </c>
      <c r="AA326" s="8">
        <v>2.3173103332519531</v>
      </c>
      <c r="AB326" s="8">
        <v>6</v>
      </c>
      <c r="AC326" s="8" t="s">
        <v>804</v>
      </c>
      <c r="AD326" s="8" t="s">
        <v>799</v>
      </c>
      <c r="AE326" s="8">
        <v>2</v>
      </c>
      <c r="AF326" s="8">
        <v>1.3224618434906006</v>
      </c>
      <c r="AG326" s="8">
        <v>480481.17055364908</v>
      </c>
      <c r="AH326" s="8">
        <v>208484.90253528394</v>
      </c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</row>
    <row r="327" spans="1:133" x14ac:dyDescent="0.2">
      <c r="A327" s="6">
        <v>387</v>
      </c>
      <c r="B327" s="12" t="s">
        <v>33</v>
      </c>
      <c r="C327" s="6" t="s">
        <v>23</v>
      </c>
      <c r="D327" s="6" t="s">
        <v>35</v>
      </c>
      <c r="E327" s="6" t="s">
        <v>25</v>
      </c>
      <c r="F327" s="6" t="s">
        <v>58</v>
      </c>
      <c r="G327" s="6" t="s">
        <v>27</v>
      </c>
      <c r="H327" s="6" t="s">
        <v>37</v>
      </c>
      <c r="I327" s="13"/>
      <c r="J327" s="13">
        <f t="shared" si="23"/>
        <v>1</v>
      </c>
      <c r="K327" s="6" t="s">
        <v>38</v>
      </c>
      <c r="L327" s="6" t="s">
        <v>34</v>
      </c>
      <c r="M327" s="6">
        <v>1</v>
      </c>
      <c r="N327" s="6">
        <v>0</v>
      </c>
      <c r="O327" s="12" t="s">
        <v>33</v>
      </c>
      <c r="P327" s="6" t="s">
        <v>23</v>
      </c>
      <c r="Q327" s="6" t="s">
        <v>25</v>
      </c>
      <c r="R327" s="6" t="s">
        <v>44</v>
      </c>
      <c r="S327" s="6" t="s">
        <v>36</v>
      </c>
      <c r="T327" s="6" t="s">
        <v>37</v>
      </c>
      <c r="U327" s="13"/>
      <c r="V327" s="7"/>
      <c r="W327" s="7"/>
      <c r="X327" s="8" t="s">
        <v>807</v>
      </c>
      <c r="Y327" s="8">
        <v>0.77048657417297373</v>
      </c>
      <c r="Z327" s="8">
        <v>0.77048657417297373</v>
      </c>
      <c r="AA327" s="8">
        <v>3.1213369369506836</v>
      </c>
      <c r="AB327" s="8">
        <v>6</v>
      </c>
      <c r="AC327" s="8" t="s">
        <v>88</v>
      </c>
      <c r="AD327" s="8" t="s">
        <v>799</v>
      </c>
      <c r="AE327" s="8">
        <v>2</v>
      </c>
      <c r="AF327" s="8">
        <v>2.0536065101623535</v>
      </c>
      <c r="AG327" s="8">
        <v>480410.69465968484</v>
      </c>
      <c r="AH327" s="8">
        <v>209785.99830571029</v>
      </c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</row>
    <row r="328" spans="1:133" x14ac:dyDescent="0.2">
      <c r="A328" s="6">
        <v>393</v>
      </c>
      <c r="B328" s="12" t="s">
        <v>33</v>
      </c>
      <c r="C328" s="6" t="s">
        <v>23</v>
      </c>
      <c r="D328" s="6" t="s">
        <v>35</v>
      </c>
      <c r="E328" s="6" t="s">
        <v>25</v>
      </c>
      <c r="F328" s="6" t="s">
        <v>58</v>
      </c>
      <c r="G328" s="6" t="s">
        <v>27</v>
      </c>
      <c r="H328" s="6" t="s">
        <v>37</v>
      </c>
      <c r="I328" s="13"/>
      <c r="J328" s="13">
        <f t="shared" si="23"/>
        <v>1</v>
      </c>
      <c r="K328" s="6" t="s">
        <v>38</v>
      </c>
      <c r="L328" s="6" t="s">
        <v>34</v>
      </c>
      <c r="M328" s="6">
        <v>1</v>
      </c>
      <c r="N328" s="6">
        <v>0</v>
      </c>
      <c r="O328" s="12" t="s">
        <v>33</v>
      </c>
      <c r="P328" s="6" t="s">
        <v>48</v>
      </c>
      <c r="Q328" s="6" t="s">
        <v>25</v>
      </c>
      <c r="R328" s="6" t="s">
        <v>40</v>
      </c>
      <c r="S328" s="6" t="s">
        <v>36</v>
      </c>
      <c r="T328" s="6" t="s">
        <v>37</v>
      </c>
      <c r="U328" s="13"/>
      <c r="V328" s="7"/>
      <c r="W328" s="7"/>
      <c r="X328" s="8" t="s">
        <v>816</v>
      </c>
      <c r="Y328" s="8">
        <v>0.61564151287078916</v>
      </c>
      <c r="Z328" s="8">
        <v>0.61564151287078916</v>
      </c>
      <c r="AA328" s="8">
        <v>2.8685998916625977</v>
      </c>
      <c r="AB328" s="8">
        <v>6</v>
      </c>
      <c r="AC328" s="8" t="s">
        <v>817</v>
      </c>
      <c r="AD328" s="8" t="s">
        <v>799</v>
      </c>
      <c r="AE328" s="8">
        <v>2</v>
      </c>
      <c r="AF328" s="8">
        <v>1.9169423580169678</v>
      </c>
      <c r="AG328" s="8">
        <v>479157.03861870279</v>
      </c>
      <c r="AH328" s="8">
        <v>211316.12368025945</v>
      </c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</row>
    <row r="329" spans="1:133" s="1" customFormat="1" x14ac:dyDescent="0.2">
      <c r="A329" s="6">
        <v>395</v>
      </c>
      <c r="B329" s="12" t="s">
        <v>33</v>
      </c>
      <c r="C329" s="6" t="s">
        <v>23</v>
      </c>
      <c r="D329" s="6" t="s">
        <v>24</v>
      </c>
      <c r="E329" s="6" t="s">
        <v>25</v>
      </c>
      <c r="F329" s="6" t="s">
        <v>58</v>
      </c>
      <c r="G329" s="6" t="s">
        <v>27</v>
      </c>
      <c r="H329" s="6" t="s">
        <v>37</v>
      </c>
      <c r="I329" s="13"/>
      <c r="J329" s="13">
        <f t="shared" si="23"/>
        <v>1</v>
      </c>
      <c r="K329" s="6" t="s">
        <v>38</v>
      </c>
      <c r="L329" s="6" t="s">
        <v>34</v>
      </c>
      <c r="M329" s="6">
        <v>1</v>
      </c>
      <c r="N329" s="6">
        <v>0</v>
      </c>
      <c r="O329" s="6"/>
      <c r="P329" s="6"/>
      <c r="Q329" s="6"/>
      <c r="R329" s="6"/>
      <c r="S329" s="6"/>
      <c r="T329" s="6"/>
      <c r="U329" s="13"/>
      <c r="V329" s="7"/>
      <c r="W329" s="7"/>
      <c r="X329" s="8" t="s">
        <v>820</v>
      </c>
      <c r="Y329" s="8">
        <v>0.89621882915496864</v>
      </c>
      <c r="Z329" s="8">
        <v>0.89621882915496864</v>
      </c>
      <c r="AA329" s="8">
        <v>2.3360106945037842</v>
      </c>
      <c r="AB329" s="8">
        <v>6</v>
      </c>
      <c r="AC329" s="8" t="s">
        <v>821</v>
      </c>
      <c r="AD329" s="8" t="s">
        <v>799</v>
      </c>
      <c r="AE329" s="8">
        <v>2</v>
      </c>
      <c r="AF329" s="8">
        <v>1.3425164222717285</v>
      </c>
      <c r="AG329" s="8">
        <v>479378.5260649441</v>
      </c>
      <c r="AH329" s="8">
        <v>212182.26967368112</v>
      </c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</row>
    <row r="330" spans="1:133" x14ac:dyDescent="0.2">
      <c r="A330" s="6">
        <v>397</v>
      </c>
      <c r="B330" s="12" t="s">
        <v>33</v>
      </c>
      <c r="C330" s="6" t="s">
        <v>23</v>
      </c>
      <c r="D330" s="6" t="s">
        <v>35</v>
      </c>
      <c r="E330" s="6" t="s">
        <v>25</v>
      </c>
      <c r="F330" s="6" t="s">
        <v>26</v>
      </c>
      <c r="G330" s="6" t="s">
        <v>27</v>
      </c>
      <c r="H330" s="6" t="s">
        <v>37</v>
      </c>
      <c r="I330" s="13"/>
      <c r="J330" s="13">
        <f t="shared" si="23"/>
        <v>1</v>
      </c>
      <c r="K330" s="6" t="s">
        <v>38</v>
      </c>
      <c r="L330" s="6" t="s">
        <v>34</v>
      </c>
      <c r="M330" s="6">
        <v>1</v>
      </c>
      <c r="N330" s="6">
        <v>0</v>
      </c>
      <c r="O330" s="12" t="s">
        <v>33</v>
      </c>
      <c r="P330" s="6" t="s">
        <v>23</v>
      </c>
      <c r="Q330" s="6" t="s">
        <v>25</v>
      </c>
      <c r="R330" s="6" t="s">
        <v>40</v>
      </c>
      <c r="S330" s="6" t="s">
        <v>36</v>
      </c>
      <c r="T330" s="6" t="s">
        <v>37</v>
      </c>
      <c r="U330" s="13"/>
      <c r="V330" s="7"/>
      <c r="W330" s="7"/>
      <c r="X330" s="8" t="s">
        <v>824</v>
      </c>
      <c r="Y330" s="8">
        <v>0.83373625755310043</v>
      </c>
      <c r="Z330" s="8">
        <v>0.83373625755310043</v>
      </c>
      <c r="AA330" s="8">
        <v>3.7625255584716797</v>
      </c>
      <c r="AB330" s="8">
        <v>5</v>
      </c>
      <c r="AC330" s="8" t="s">
        <v>825</v>
      </c>
      <c r="AD330" s="8" t="s">
        <v>799</v>
      </c>
      <c r="AE330" s="8">
        <v>2</v>
      </c>
      <c r="AF330" s="8">
        <v>3.2243514060974121</v>
      </c>
      <c r="AG330" s="8">
        <v>480224.17324403452</v>
      </c>
      <c r="AH330" s="8">
        <v>210489.73128199615</v>
      </c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</row>
    <row r="331" spans="1:133" x14ac:dyDescent="0.2">
      <c r="A331" s="6">
        <v>401</v>
      </c>
      <c r="B331" s="12" t="s">
        <v>33</v>
      </c>
      <c r="C331" s="6" t="s">
        <v>23</v>
      </c>
      <c r="D331" s="6" t="s">
        <v>35</v>
      </c>
      <c r="E331" s="6" t="s">
        <v>25</v>
      </c>
      <c r="F331" s="6" t="s">
        <v>26</v>
      </c>
      <c r="G331" s="6" t="s">
        <v>27</v>
      </c>
      <c r="H331" s="6" t="s">
        <v>37</v>
      </c>
      <c r="I331" s="13"/>
      <c r="J331" s="13">
        <f t="shared" si="23"/>
        <v>1</v>
      </c>
      <c r="K331" s="6" t="s">
        <v>38</v>
      </c>
      <c r="L331" s="6" t="s">
        <v>34</v>
      </c>
      <c r="M331" s="6">
        <v>1</v>
      </c>
      <c r="N331" s="6">
        <v>0</v>
      </c>
      <c r="O331" s="12" t="s">
        <v>33</v>
      </c>
      <c r="P331" s="6" t="s">
        <v>23</v>
      </c>
      <c r="Q331" s="6" t="s">
        <v>25</v>
      </c>
      <c r="R331" s="6" t="s">
        <v>40</v>
      </c>
      <c r="S331" s="6" t="s">
        <v>27</v>
      </c>
      <c r="T331" s="6" t="s">
        <v>37</v>
      </c>
      <c r="U331" s="13"/>
      <c r="V331" s="7"/>
      <c r="W331" s="7"/>
      <c r="X331" s="8" t="s">
        <v>831</v>
      </c>
      <c r="Y331" s="8">
        <v>0.51686730146408078</v>
      </c>
      <c r="Z331" s="8">
        <v>0.51686730146408078</v>
      </c>
      <c r="AA331" s="8">
        <v>2.9263546466827393</v>
      </c>
      <c r="AB331" s="8">
        <v>5</v>
      </c>
      <c r="AC331" s="8" t="s">
        <v>99</v>
      </c>
      <c r="AD331" s="8" t="s">
        <v>799</v>
      </c>
      <c r="AE331" s="8">
        <v>2</v>
      </c>
      <c r="AF331" s="8">
        <v>2.2569148540496826</v>
      </c>
      <c r="AG331" s="8">
        <v>476501.36129367584</v>
      </c>
      <c r="AH331" s="8">
        <v>212836.11848240157</v>
      </c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</row>
    <row r="332" spans="1:133" s="1" customFormat="1" x14ac:dyDescent="0.2">
      <c r="A332" s="6">
        <v>405</v>
      </c>
      <c r="B332" s="12" t="s">
        <v>33</v>
      </c>
      <c r="C332" s="6" t="s">
        <v>23</v>
      </c>
      <c r="D332" s="6" t="s">
        <v>35</v>
      </c>
      <c r="E332" s="6" t="s">
        <v>25</v>
      </c>
      <c r="F332" s="6" t="s">
        <v>40</v>
      </c>
      <c r="G332" s="6" t="s">
        <v>36</v>
      </c>
      <c r="H332" s="6" t="s">
        <v>37</v>
      </c>
      <c r="I332" s="13"/>
      <c r="J332" s="13">
        <f t="shared" si="23"/>
        <v>1</v>
      </c>
      <c r="K332" s="6" t="s">
        <v>38</v>
      </c>
      <c r="L332" s="6" t="s">
        <v>34</v>
      </c>
      <c r="M332" s="6">
        <v>1</v>
      </c>
      <c r="N332" s="6">
        <v>0</v>
      </c>
      <c r="O332" s="12" t="s">
        <v>33</v>
      </c>
      <c r="P332" s="6" t="s">
        <v>23</v>
      </c>
      <c r="Q332" s="6" t="s">
        <v>25</v>
      </c>
      <c r="R332" s="6" t="s">
        <v>58</v>
      </c>
      <c r="S332" s="6" t="s">
        <v>36</v>
      </c>
      <c r="T332" s="6" t="s">
        <v>37</v>
      </c>
      <c r="U332" s="13"/>
      <c r="V332" s="7"/>
      <c r="W332" s="7"/>
      <c r="X332" s="8" t="s">
        <v>838</v>
      </c>
      <c r="Y332" s="8">
        <v>0.40196796655654904</v>
      </c>
      <c r="Z332" s="8">
        <v>0.40196796655654904</v>
      </c>
      <c r="AA332" s="8">
        <v>2.0750811100006104</v>
      </c>
      <c r="AB332" s="8">
        <v>7</v>
      </c>
      <c r="AC332" s="8" t="s">
        <v>110</v>
      </c>
      <c r="AD332" s="8" t="s">
        <v>799</v>
      </c>
      <c r="AE332" s="8">
        <v>2</v>
      </c>
      <c r="AF332" s="8">
        <v>1.1393834352493286</v>
      </c>
      <c r="AG332" s="8">
        <v>476453.57024158904</v>
      </c>
      <c r="AH332" s="8">
        <v>209783.13819489442</v>
      </c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</row>
    <row r="333" spans="1:133" x14ac:dyDescent="0.2">
      <c r="A333" s="6">
        <v>412</v>
      </c>
      <c r="B333" s="12" t="s">
        <v>33</v>
      </c>
      <c r="C333" s="6" t="s">
        <v>23</v>
      </c>
      <c r="D333" s="6" t="s">
        <v>35</v>
      </c>
      <c r="E333" s="6" t="s">
        <v>25</v>
      </c>
      <c r="F333" s="6" t="s">
        <v>58</v>
      </c>
      <c r="G333" s="6" t="s">
        <v>36</v>
      </c>
      <c r="H333" s="6" t="s">
        <v>37</v>
      </c>
      <c r="I333" s="13"/>
      <c r="J333" s="13">
        <f t="shared" si="23"/>
        <v>1</v>
      </c>
      <c r="K333" s="6" t="s">
        <v>38</v>
      </c>
      <c r="L333" s="6" t="s">
        <v>34</v>
      </c>
      <c r="M333" s="6">
        <v>1</v>
      </c>
      <c r="N333" s="6">
        <v>0</v>
      </c>
      <c r="O333" s="12" t="s">
        <v>33</v>
      </c>
      <c r="P333" s="6" t="s">
        <v>23</v>
      </c>
      <c r="Q333" s="6" t="s">
        <v>25</v>
      </c>
      <c r="R333" s="6" t="s">
        <v>40</v>
      </c>
      <c r="S333" s="6" t="s">
        <v>36</v>
      </c>
      <c r="T333" s="6" t="s">
        <v>37</v>
      </c>
      <c r="U333" s="13"/>
      <c r="V333" s="7"/>
      <c r="W333" s="7"/>
      <c r="X333" s="8" t="s">
        <v>848</v>
      </c>
      <c r="Y333" s="8">
        <v>0.59914361953735351</v>
      </c>
      <c r="Z333" s="8">
        <v>0.59914361953735351</v>
      </c>
      <c r="AA333" s="8">
        <v>1.9582369327545166</v>
      </c>
      <c r="AB333" s="8">
        <v>7</v>
      </c>
      <c r="AC333" s="8" t="s">
        <v>849</v>
      </c>
      <c r="AD333" s="8" t="s">
        <v>799</v>
      </c>
      <c r="AE333" s="8">
        <v>2</v>
      </c>
      <c r="AF333" s="8">
        <v>1.275359034538269</v>
      </c>
      <c r="AG333" s="8">
        <v>477758.61366982583</v>
      </c>
      <c r="AH333" s="8">
        <v>209743.89227005743</v>
      </c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</row>
    <row r="334" spans="1:133" s="1" customFormat="1" x14ac:dyDescent="0.2">
      <c r="A334" s="6">
        <v>422</v>
      </c>
      <c r="B334" s="12" t="s">
        <v>33</v>
      </c>
      <c r="C334" s="6" t="s">
        <v>23</v>
      </c>
      <c r="D334" s="6" t="s">
        <v>35</v>
      </c>
      <c r="E334" s="6" t="s">
        <v>25</v>
      </c>
      <c r="F334" s="6" t="s">
        <v>26</v>
      </c>
      <c r="G334" s="6" t="s">
        <v>36</v>
      </c>
      <c r="H334" s="6" t="s">
        <v>37</v>
      </c>
      <c r="I334" s="13"/>
      <c r="J334" s="13">
        <f t="shared" si="23"/>
        <v>1</v>
      </c>
      <c r="K334" s="6" t="s">
        <v>38</v>
      </c>
      <c r="L334" s="6" t="s">
        <v>34</v>
      </c>
      <c r="M334" s="6">
        <v>1</v>
      </c>
      <c r="N334" s="6">
        <v>0</v>
      </c>
      <c r="O334" s="12" t="s">
        <v>33</v>
      </c>
      <c r="P334" s="6" t="s">
        <v>23</v>
      </c>
      <c r="Q334" s="6" t="s">
        <v>25</v>
      </c>
      <c r="R334" s="6" t="s">
        <v>40</v>
      </c>
      <c r="S334" s="6" t="s">
        <v>36</v>
      </c>
      <c r="T334" s="6" t="s">
        <v>37</v>
      </c>
      <c r="U334" s="13"/>
      <c r="V334" s="7"/>
      <c r="W334" s="7"/>
      <c r="X334" s="8" t="s">
        <v>864</v>
      </c>
      <c r="Y334" s="8">
        <v>2.1608528696417917</v>
      </c>
      <c r="Z334" s="8">
        <v>2.1608528696417917</v>
      </c>
      <c r="AA334" s="8">
        <v>5.800788402557373</v>
      </c>
      <c r="AB334" s="8">
        <v>4</v>
      </c>
      <c r="AC334" s="8" t="s">
        <v>143</v>
      </c>
      <c r="AD334" s="8" t="s">
        <v>799</v>
      </c>
      <c r="AE334" s="8">
        <v>2</v>
      </c>
      <c r="AF334" s="8">
        <v>2.1596722602844238</v>
      </c>
      <c r="AG334" s="8">
        <v>476539.07437954668</v>
      </c>
      <c r="AH334" s="8">
        <v>207213.67847589546</v>
      </c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</row>
    <row r="335" spans="1:133" s="1" customFormat="1" x14ac:dyDescent="0.2">
      <c r="A335" s="6">
        <v>424</v>
      </c>
      <c r="B335" s="12" t="s">
        <v>33</v>
      </c>
      <c r="C335" s="6" t="s">
        <v>23</v>
      </c>
      <c r="D335" s="6" t="s">
        <v>35</v>
      </c>
      <c r="E335" s="6" t="s">
        <v>25</v>
      </c>
      <c r="F335" s="6" t="s">
        <v>26</v>
      </c>
      <c r="G335" s="6" t="s">
        <v>36</v>
      </c>
      <c r="H335" s="6" t="s">
        <v>37</v>
      </c>
      <c r="I335" s="13"/>
      <c r="J335" s="13">
        <f t="shared" si="23"/>
        <v>1</v>
      </c>
      <c r="K335" s="6" t="s">
        <v>38</v>
      </c>
      <c r="L335" s="6" t="s">
        <v>34</v>
      </c>
      <c r="M335" s="6">
        <v>1</v>
      </c>
      <c r="N335" s="6">
        <v>0</v>
      </c>
      <c r="O335" s="12" t="s">
        <v>33</v>
      </c>
      <c r="P335" s="6" t="s">
        <v>23</v>
      </c>
      <c r="Q335" s="6" t="s">
        <v>25</v>
      </c>
      <c r="R335" s="6" t="s">
        <v>40</v>
      </c>
      <c r="S335" s="6" t="s">
        <v>36</v>
      </c>
      <c r="T335" s="6" t="s">
        <v>37</v>
      </c>
      <c r="U335" s="13"/>
      <c r="V335" s="7"/>
      <c r="W335" s="7"/>
      <c r="X335" s="8" t="s">
        <v>867</v>
      </c>
      <c r="Y335" s="8">
        <v>1.1591242486265347</v>
      </c>
      <c r="Z335" s="8">
        <v>1.1591242486265347</v>
      </c>
      <c r="AA335" s="8">
        <v>0</v>
      </c>
      <c r="AB335" s="8">
        <v>3</v>
      </c>
      <c r="AC335" s="8" t="s">
        <v>145</v>
      </c>
      <c r="AD335" s="8" t="s">
        <v>799</v>
      </c>
      <c r="AE335" s="8">
        <v>0</v>
      </c>
      <c r="AF335" s="8">
        <v>0</v>
      </c>
      <c r="AG335" s="8">
        <v>476482.63028452161</v>
      </c>
      <c r="AH335" s="8">
        <v>207909.42727110011</v>
      </c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</row>
    <row r="336" spans="1:133" s="1" customFormat="1" x14ac:dyDescent="0.2">
      <c r="A336" s="6">
        <v>438</v>
      </c>
      <c r="B336" s="12" t="s">
        <v>33</v>
      </c>
      <c r="C336" s="6" t="s">
        <v>23</v>
      </c>
      <c r="D336" s="6" t="s">
        <v>35</v>
      </c>
      <c r="E336" s="6" t="s">
        <v>25</v>
      </c>
      <c r="F336" s="6" t="s">
        <v>44</v>
      </c>
      <c r="G336" s="6" t="s">
        <v>36</v>
      </c>
      <c r="H336" s="6" t="s">
        <v>37</v>
      </c>
      <c r="I336" s="13"/>
      <c r="J336" s="13">
        <f t="shared" si="23"/>
        <v>1</v>
      </c>
      <c r="K336" s="6" t="s">
        <v>38</v>
      </c>
      <c r="L336" s="6" t="s">
        <v>34</v>
      </c>
      <c r="M336" s="6">
        <v>1</v>
      </c>
      <c r="N336" s="6">
        <v>0</v>
      </c>
      <c r="O336" s="12" t="s">
        <v>33</v>
      </c>
      <c r="P336" s="6" t="s">
        <v>23</v>
      </c>
      <c r="Q336" s="6" t="s">
        <v>25</v>
      </c>
      <c r="R336" s="6" t="s">
        <v>26</v>
      </c>
      <c r="S336" s="6" t="s">
        <v>36</v>
      </c>
      <c r="T336" s="6" t="s">
        <v>37</v>
      </c>
      <c r="U336" s="13"/>
      <c r="V336" s="7"/>
      <c r="W336" s="7"/>
      <c r="X336" s="8" t="s">
        <v>888</v>
      </c>
      <c r="Y336" s="8">
        <v>0.32744235992431642</v>
      </c>
      <c r="Z336" s="8">
        <v>0.32744235992431642</v>
      </c>
      <c r="AA336" s="8">
        <v>9.8542699813842773</v>
      </c>
      <c r="AB336" s="8">
        <v>5</v>
      </c>
      <c r="AC336" s="8" t="s">
        <v>168</v>
      </c>
      <c r="AD336" s="8" t="s">
        <v>799</v>
      </c>
      <c r="AE336" s="8">
        <v>2</v>
      </c>
      <c r="AF336" s="8">
        <v>1.4611176252365112</v>
      </c>
      <c r="AG336" s="8">
        <v>474163.93256632303</v>
      </c>
      <c r="AH336" s="8">
        <v>205809.84982845679</v>
      </c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</row>
    <row r="337" spans="1:133" x14ac:dyDescent="0.2">
      <c r="A337" s="6">
        <v>12</v>
      </c>
      <c r="B337" s="9" t="s">
        <v>47</v>
      </c>
      <c r="C337" s="6" t="s">
        <v>23</v>
      </c>
      <c r="D337" s="6" t="s">
        <v>24</v>
      </c>
      <c r="E337" s="6" t="s">
        <v>25</v>
      </c>
      <c r="F337" s="6" t="s">
        <v>26</v>
      </c>
      <c r="G337" s="6" t="s">
        <v>73</v>
      </c>
      <c r="H337" s="6" t="s">
        <v>61</v>
      </c>
      <c r="I337" s="13">
        <f t="shared" ref="I337:I368" si="24">G337*H337/144</f>
        <v>0.75</v>
      </c>
      <c r="J337" s="13">
        <f t="shared" si="23"/>
        <v>0</v>
      </c>
      <c r="K337" s="6" t="s">
        <v>28</v>
      </c>
      <c r="L337" s="6" t="s">
        <v>29</v>
      </c>
      <c r="M337" s="6">
        <v>1</v>
      </c>
      <c r="N337" s="6">
        <v>1</v>
      </c>
      <c r="O337" s="6"/>
      <c r="P337" s="6"/>
      <c r="Q337" s="6"/>
      <c r="R337" s="6"/>
      <c r="S337" s="6"/>
      <c r="T337" s="6"/>
      <c r="U337" s="13">
        <f t="shared" ref="U337:U368" si="25">S337*T337/144</f>
        <v>0</v>
      </c>
      <c r="V337" s="7"/>
      <c r="W337" s="7" t="s">
        <v>964</v>
      </c>
      <c r="X337" s="8" t="s">
        <v>74</v>
      </c>
      <c r="Y337" s="8">
        <v>0.51002856969833343</v>
      </c>
      <c r="Z337" s="8">
        <v>0.51002856969833343</v>
      </c>
      <c r="AA337" s="8">
        <v>2.4328467845916748</v>
      </c>
      <c r="AB337" s="8">
        <v>8</v>
      </c>
      <c r="AC337" s="8" t="s">
        <v>75</v>
      </c>
      <c r="AD337" s="8" t="s">
        <v>32</v>
      </c>
      <c r="AE337" s="8">
        <v>2</v>
      </c>
      <c r="AF337" s="8">
        <v>1.1628686189651489</v>
      </c>
      <c r="AG337" s="8">
        <v>471537.25878273504</v>
      </c>
      <c r="AH337" s="8">
        <v>227551.22280416614</v>
      </c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</row>
    <row r="338" spans="1:133" x14ac:dyDescent="0.2">
      <c r="A338" s="6">
        <v>62</v>
      </c>
      <c r="B338" s="9" t="s">
        <v>47</v>
      </c>
      <c r="C338" s="6" t="s">
        <v>23</v>
      </c>
      <c r="D338" s="6" t="s">
        <v>24</v>
      </c>
      <c r="E338" s="6" t="s">
        <v>25</v>
      </c>
      <c r="F338" s="6" t="s">
        <v>40</v>
      </c>
      <c r="G338" s="6" t="s">
        <v>27</v>
      </c>
      <c r="H338" s="6" t="s">
        <v>27</v>
      </c>
      <c r="I338" s="13">
        <f t="shared" si="24"/>
        <v>6.25</v>
      </c>
      <c r="J338" s="13">
        <f t="shared" si="23"/>
        <v>0</v>
      </c>
      <c r="K338" s="6" t="s">
        <v>28</v>
      </c>
      <c r="L338" s="6" t="s">
        <v>29</v>
      </c>
      <c r="M338" s="6">
        <v>1</v>
      </c>
      <c r="N338" s="6">
        <v>1</v>
      </c>
      <c r="O338" s="6"/>
      <c r="P338" s="6"/>
      <c r="Q338" s="6"/>
      <c r="R338" s="6"/>
      <c r="S338" s="6"/>
      <c r="T338" s="6"/>
      <c r="U338" s="13">
        <f t="shared" si="25"/>
        <v>0</v>
      </c>
      <c r="V338" s="7"/>
      <c r="W338" s="7" t="s">
        <v>969</v>
      </c>
      <c r="X338" s="8" t="s">
        <v>179</v>
      </c>
      <c r="Y338" s="8">
        <v>0.59220023559024282</v>
      </c>
      <c r="Z338" s="8">
        <v>0.59220023559024282</v>
      </c>
      <c r="AA338" s="8">
        <v>3.5011816024780273</v>
      </c>
      <c r="AB338" s="8">
        <v>5</v>
      </c>
      <c r="AC338" s="8" t="s">
        <v>180</v>
      </c>
      <c r="AD338" s="8" t="s">
        <v>32</v>
      </c>
      <c r="AE338" s="8">
        <v>2</v>
      </c>
      <c r="AF338" s="8">
        <v>1.6428623199462891</v>
      </c>
      <c r="AG338" s="8">
        <v>466680.07673575962</v>
      </c>
      <c r="AH338" s="8">
        <v>228397.29449839672</v>
      </c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</row>
    <row r="339" spans="1:133" x14ac:dyDescent="0.2">
      <c r="A339" s="6">
        <v>110</v>
      </c>
      <c r="B339" s="9" t="s">
        <v>47</v>
      </c>
      <c r="C339" s="6" t="s">
        <v>23</v>
      </c>
      <c r="D339" s="6" t="s">
        <v>24</v>
      </c>
      <c r="E339" s="6" t="s">
        <v>25</v>
      </c>
      <c r="F339" s="6" t="s">
        <v>40</v>
      </c>
      <c r="G339" s="6" t="s">
        <v>27</v>
      </c>
      <c r="H339" s="6" t="s">
        <v>27</v>
      </c>
      <c r="I339" s="13">
        <f t="shared" si="24"/>
        <v>6.25</v>
      </c>
      <c r="J339" s="13">
        <f t="shared" si="23"/>
        <v>0</v>
      </c>
      <c r="K339" s="6" t="s">
        <v>135</v>
      </c>
      <c r="L339" s="6" t="s">
        <v>29</v>
      </c>
      <c r="M339" s="6">
        <v>1</v>
      </c>
      <c r="N339" s="6">
        <v>1</v>
      </c>
      <c r="O339" s="6"/>
      <c r="P339" s="6"/>
      <c r="Q339" s="6"/>
      <c r="R339" s="6"/>
      <c r="S339" s="6"/>
      <c r="T339" s="6"/>
      <c r="U339" s="13">
        <f t="shared" si="25"/>
        <v>0</v>
      </c>
      <c r="V339" s="7"/>
      <c r="W339" s="7" t="s">
        <v>913</v>
      </c>
      <c r="X339" s="8" t="s">
        <v>289</v>
      </c>
      <c r="Y339" s="8">
        <v>0.25998499870300318</v>
      </c>
      <c r="Z339" s="8">
        <v>0.25998499870300318</v>
      </c>
      <c r="AA339" s="8">
        <v>7.102729320526123</v>
      </c>
      <c r="AB339" s="8">
        <v>5</v>
      </c>
      <c r="AC339" s="8" t="s">
        <v>290</v>
      </c>
      <c r="AD339" s="8" t="s">
        <v>254</v>
      </c>
      <c r="AE339" s="8">
        <v>2</v>
      </c>
      <c r="AF339" s="8">
        <v>2.8857650756835938</v>
      </c>
      <c r="AG339" s="8">
        <v>472723.03502670163</v>
      </c>
      <c r="AH339" s="8">
        <v>236401.48159370001</v>
      </c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</row>
    <row r="340" spans="1:133" x14ac:dyDescent="0.2">
      <c r="A340" s="6">
        <v>181</v>
      </c>
      <c r="B340" s="9" t="s">
        <v>47</v>
      </c>
      <c r="C340" s="6" t="s">
        <v>23</v>
      </c>
      <c r="D340" s="6" t="s">
        <v>24</v>
      </c>
      <c r="E340" s="6" t="s">
        <v>25</v>
      </c>
      <c r="F340" s="6" t="s">
        <v>40</v>
      </c>
      <c r="G340" s="6" t="s">
        <v>36</v>
      </c>
      <c r="H340" s="6" t="s">
        <v>36</v>
      </c>
      <c r="I340" s="13">
        <f t="shared" si="24"/>
        <v>4</v>
      </c>
      <c r="J340" s="13">
        <f t="shared" si="23"/>
        <v>0</v>
      </c>
      <c r="K340" s="6" t="s">
        <v>28</v>
      </c>
      <c r="L340" s="6" t="s">
        <v>29</v>
      </c>
      <c r="M340" s="6">
        <v>1</v>
      </c>
      <c r="N340" s="6">
        <v>1</v>
      </c>
      <c r="O340" s="6"/>
      <c r="P340" s="6"/>
      <c r="Q340" s="6"/>
      <c r="R340" s="6"/>
      <c r="S340" s="6"/>
      <c r="T340" s="6"/>
      <c r="U340" s="13">
        <f t="shared" si="25"/>
        <v>0</v>
      </c>
      <c r="V340" s="7"/>
      <c r="W340" s="7" t="s">
        <v>910</v>
      </c>
      <c r="X340" s="8" t="s">
        <v>433</v>
      </c>
      <c r="Y340" s="8">
        <v>1.0310356423285911</v>
      </c>
      <c r="Z340" s="8">
        <v>1.0310356423285911</v>
      </c>
      <c r="AA340" s="8">
        <v>2.2474615573883057</v>
      </c>
      <c r="AB340" s="8">
        <v>7</v>
      </c>
      <c r="AC340" s="8" t="s">
        <v>434</v>
      </c>
      <c r="AD340" s="8" t="s">
        <v>254</v>
      </c>
      <c r="AE340" s="8">
        <v>2</v>
      </c>
      <c r="AF340" s="8">
        <v>1.1717079877853394</v>
      </c>
      <c r="AG340" s="8">
        <v>491545.57748897804</v>
      </c>
      <c r="AH340" s="8">
        <v>231269.26440727882</v>
      </c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</row>
    <row r="341" spans="1:133" x14ac:dyDescent="0.2">
      <c r="A341" s="6">
        <v>219</v>
      </c>
      <c r="B341" s="9" t="s">
        <v>47</v>
      </c>
      <c r="C341" s="6" t="s">
        <v>23</v>
      </c>
      <c r="D341" s="6" t="s">
        <v>24</v>
      </c>
      <c r="E341" s="6" t="s">
        <v>25</v>
      </c>
      <c r="F341" s="6" t="s">
        <v>44</v>
      </c>
      <c r="G341" s="6" t="s">
        <v>27</v>
      </c>
      <c r="H341" s="6" t="s">
        <v>27</v>
      </c>
      <c r="I341" s="13">
        <f t="shared" si="24"/>
        <v>6.25</v>
      </c>
      <c r="J341" s="13">
        <f t="shared" si="23"/>
        <v>0</v>
      </c>
      <c r="K341" s="6" t="s">
        <v>28</v>
      </c>
      <c r="L341" s="6" t="s">
        <v>29</v>
      </c>
      <c r="M341" s="6">
        <v>1</v>
      </c>
      <c r="N341" s="6">
        <v>1</v>
      </c>
      <c r="O341" s="6"/>
      <c r="P341" s="6"/>
      <c r="Q341" s="6"/>
      <c r="R341" s="6"/>
      <c r="S341" s="6"/>
      <c r="T341" s="6"/>
      <c r="U341" s="13">
        <f t="shared" si="25"/>
        <v>0</v>
      </c>
      <c r="V341" s="7"/>
      <c r="W341" s="7" t="s">
        <v>921</v>
      </c>
      <c r="X341" s="8" t="s">
        <v>511</v>
      </c>
      <c r="Y341" s="8">
        <v>0.19710882902145382</v>
      </c>
      <c r="Z341" s="8">
        <v>0.19710882902145382</v>
      </c>
      <c r="AA341" s="8">
        <v>2.7223596572875977</v>
      </c>
      <c r="AB341" s="8">
        <v>5</v>
      </c>
      <c r="AC341" s="8" t="s">
        <v>512</v>
      </c>
      <c r="AD341" s="8" t="s">
        <v>254</v>
      </c>
      <c r="AE341" s="8">
        <v>2</v>
      </c>
      <c r="AF341" s="8">
        <v>1.4808171987533569</v>
      </c>
      <c r="AG341" s="8">
        <v>487083.89246124862</v>
      </c>
      <c r="AH341" s="8">
        <v>214554.92830876348</v>
      </c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</row>
    <row r="342" spans="1:133" x14ac:dyDescent="0.2">
      <c r="A342" s="6">
        <v>222</v>
      </c>
      <c r="B342" s="9" t="s">
        <v>47</v>
      </c>
      <c r="C342" s="6" t="s">
        <v>23</v>
      </c>
      <c r="D342" s="6" t="s">
        <v>24</v>
      </c>
      <c r="E342" s="6" t="s">
        <v>25</v>
      </c>
      <c r="F342" s="6" t="s">
        <v>26</v>
      </c>
      <c r="G342" s="6" t="s">
        <v>36</v>
      </c>
      <c r="H342" s="6" t="s">
        <v>49</v>
      </c>
      <c r="I342" s="13">
        <f t="shared" si="24"/>
        <v>3</v>
      </c>
      <c r="J342" s="13">
        <f t="shared" si="23"/>
        <v>0</v>
      </c>
      <c r="K342" s="6" t="s">
        <v>28</v>
      </c>
      <c r="L342" s="6" t="s">
        <v>34</v>
      </c>
      <c r="M342" s="6">
        <v>1</v>
      </c>
      <c r="N342" s="6">
        <v>0</v>
      </c>
      <c r="O342" s="6"/>
      <c r="P342" s="6"/>
      <c r="Q342" s="6"/>
      <c r="R342" s="6"/>
      <c r="S342" s="6"/>
      <c r="T342" s="6"/>
      <c r="U342" s="13">
        <f t="shared" si="25"/>
        <v>0</v>
      </c>
      <c r="V342" s="7"/>
      <c r="W342" s="7" t="s">
        <v>922</v>
      </c>
      <c r="X342" s="8" t="s">
        <v>517</v>
      </c>
      <c r="Y342" s="8">
        <v>2.0918309880505674</v>
      </c>
      <c r="Z342" s="8">
        <v>2.0918309880505674</v>
      </c>
      <c r="AA342" s="8">
        <v>5.9354329109191895</v>
      </c>
      <c r="AB342" s="8">
        <v>4</v>
      </c>
      <c r="AC342" s="8" t="s">
        <v>518</v>
      </c>
      <c r="AD342" s="8" t="s">
        <v>254</v>
      </c>
      <c r="AE342" s="8">
        <v>2</v>
      </c>
      <c r="AF342" s="8">
        <v>2.2961084842681885</v>
      </c>
      <c r="AG342" s="8">
        <v>484600.48561008635</v>
      </c>
      <c r="AH342" s="8">
        <v>220711.39520707593</v>
      </c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</row>
    <row r="343" spans="1:133" s="1" customFormat="1" x14ac:dyDescent="0.2">
      <c r="A343" s="6">
        <v>231</v>
      </c>
      <c r="B343" s="9" t="s">
        <v>47</v>
      </c>
      <c r="C343" s="6" t="s">
        <v>23</v>
      </c>
      <c r="D343" s="6" t="s">
        <v>24</v>
      </c>
      <c r="E343" s="6" t="s">
        <v>25</v>
      </c>
      <c r="F343" s="6" t="s">
        <v>58</v>
      </c>
      <c r="G343" s="6" t="s">
        <v>27</v>
      </c>
      <c r="H343" s="6" t="s">
        <v>27</v>
      </c>
      <c r="I343" s="13">
        <f t="shared" si="24"/>
        <v>6.25</v>
      </c>
      <c r="J343" s="13">
        <f t="shared" si="23"/>
        <v>0</v>
      </c>
      <c r="K343" s="6" t="s">
        <v>28</v>
      </c>
      <c r="L343" s="6" t="s">
        <v>29</v>
      </c>
      <c r="M343" s="6">
        <v>1</v>
      </c>
      <c r="N343" s="6">
        <v>1</v>
      </c>
      <c r="O343" s="6"/>
      <c r="P343" s="6"/>
      <c r="Q343" s="6"/>
      <c r="R343" s="6"/>
      <c r="S343" s="6"/>
      <c r="T343" s="6"/>
      <c r="U343" s="13">
        <f t="shared" si="25"/>
        <v>0</v>
      </c>
      <c r="V343" s="7"/>
      <c r="W343" s="7" t="s">
        <v>926</v>
      </c>
      <c r="X343" s="8" t="s">
        <v>533</v>
      </c>
      <c r="Y343" s="8">
        <v>0.60416147389306774</v>
      </c>
      <c r="Z343" s="8">
        <v>0.60416147389306774</v>
      </c>
      <c r="AA343" s="8">
        <v>22.83363151550293</v>
      </c>
      <c r="AB343" s="8">
        <v>4</v>
      </c>
      <c r="AC343" s="8" t="s">
        <v>534</v>
      </c>
      <c r="AD343" s="8" t="s">
        <v>254</v>
      </c>
      <c r="AE343" s="8">
        <v>0</v>
      </c>
      <c r="AF343" s="8">
        <v>14.373035430908203</v>
      </c>
      <c r="AG343" s="8">
        <v>488128.14811750653</v>
      </c>
      <c r="AH343" s="8">
        <v>221175.01333077953</v>
      </c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</row>
    <row r="344" spans="1:133" x14ac:dyDescent="0.2">
      <c r="A344" s="6">
        <v>294</v>
      </c>
      <c r="B344" s="9" t="s">
        <v>47</v>
      </c>
      <c r="C344" s="6" t="s">
        <v>23</v>
      </c>
      <c r="D344" s="6" t="s">
        <v>24</v>
      </c>
      <c r="E344" s="6" t="s">
        <v>25</v>
      </c>
      <c r="F344" s="6" t="s">
        <v>44</v>
      </c>
      <c r="G344" s="6" t="s">
        <v>27</v>
      </c>
      <c r="H344" s="6" t="s">
        <v>27</v>
      </c>
      <c r="I344" s="13">
        <f t="shared" si="24"/>
        <v>6.25</v>
      </c>
      <c r="J344" s="13">
        <f t="shared" si="23"/>
        <v>0</v>
      </c>
      <c r="K344" s="6" t="s">
        <v>28</v>
      </c>
      <c r="L344" s="6" t="s">
        <v>29</v>
      </c>
      <c r="M344" s="6">
        <v>1</v>
      </c>
      <c r="N344" s="6">
        <v>1</v>
      </c>
      <c r="O344" s="6"/>
      <c r="P344" s="6"/>
      <c r="Q344" s="6"/>
      <c r="R344" s="6"/>
      <c r="S344" s="6"/>
      <c r="T344" s="6"/>
      <c r="U344" s="13">
        <f t="shared" si="25"/>
        <v>0</v>
      </c>
      <c r="V344" s="7"/>
      <c r="W344" s="7" t="s">
        <v>935</v>
      </c>
      <c r="X344" s="8" t="s">
        <v>638</v>
      </c>
      <c r="Y344" s="8">
        <v>0.25537037968635573</v>
      </c>
      <c r="Z344" s="8">
        <v>0.25537037968635573</v>
      </c>
      <c r="AA344" s="8">
        <v>1.7751094102859497</v>
      </c>
      <c r="AB344" s="8">
        <v>8</v>
      </c>
      <c r="AC344" s="8" t="s">
        <v>361</v>
      </c>
      <c r="AD344" s="8" t="s">
        <v>568</v>
      </c>
      <c r="AE344" s="8">
        <v>2</v>
      </c>
      <c r="AF344" s="8">
        <v>0.89744722843170166</v>
      </c>
      <c r="AG344" s="8">
        <v>477510.47656132234</v>
      </c>
      <c r="AH344" s="8">
        <v>223305.353316216</v>
      </c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</row>
    <row r="345" spans="1:133" x14ac:dyDescent="0.2">
      <c r="A345" s="6">
        <v>316</v>
      </c>
      <c r="B345" s="9" t="s">
        <v>47</v>
      </c>
      <c r="C345" s="6" t="s">
        <v>23</v>
      </c>
      <c r="D345" s="6" t="s">
        <v>24</v>
      </c>
      <c r="E345" s="6" t="s">
        <v>25</v>
      </c>
      <c r="F345" s="6" t="s">
        <v>40</v>
      </c>
      <c r="G345" s="6" t="s">
        <v>27</v>
      </c>
      <c r="H345" s="6" t="s">
        <v>27</v>
      </c>
      <c r="I345" s="13">
        <f t="shared" si="24"/>
        <v>6.25</v>
      </c>
      <c r="J345" s="13">
        <f t="shared" si="23"/>
        <v>0</v>
      </c>
      <c r="K345" s="6" t="s">
        <v>28</v>
      </c>
      <c r="L345" s="6" t="s">
        <v>29</v>
      </c>
      <c r="M345" s="6">
        <v>1</v>
      </c>
      <c r="N345" s="6">
        <v>1</v>
      </c>
      <c r="O345" s="6"/>
      <c r="P345" s="6"/>
      <c r="Q345" s="6"/>
      <c r="R345" s="6"/>
      <c r="S345" s="6"/>
      <c r="T345" s="6"/>
      <c r="U345" s="13">
        <f t="shared" si="25"/>
        <v>0</v>
      </c>
      <c r="V345" s="7"/>
      <c r="W345" s="7" t="s">
        <v>938</v>
      </c>
      <c r="X345" s="8" t="s">
        <v>675</v>
      </c>
      <c r="Y345" s="8">
        <v>0.32097336053848263</v>
      </c>
      <c r="Z345" s="8">
        <v>0.32097336053848263</v>
      </c>
      <c r="AA345" s="8">
        <v>7.414858341217041</v>
      </c>
      <c r="AB345" s="8">
        <v>5</v>
      </c>
      <c r="AC345" s="8" t="s">
        <v>676</v>
      </c>
      <c r="AD345" s="8" t="s">
        <v>568</v>
      </c>
      <c r="AE345" s="8">
        <v>2</v>
      </c>
      <c r="AF345" s="8">
        <v>1.4333130121231079</v>
      </c>
      <c r="AG345" s="8">
        <v>471512.28684314195</v>
      </c>
      <c r="AH345" s="8">
        <v>216495.43819291715</v>
      </c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</row>
    <row r="346" spans="1:133" x14ac:dyDescent="0.2">
      <c r="A346" s="6">
        <v>318</v>
      </c>
      <c r="B346" s="9" t="s">
        <v>47</v>
      </c>
      <c r="C346" s="6" t="s">
        <v>23</v>
      </c>
      <c r="D346" s="6" t="s">
        <v>24</v>
      </c>
      <c r="E346" s="6" t="s">
        <v>25</v>
      </c>
      <c r="F346" s="6" t="s">
        <v>58</v>
      </c>
      <c r="G346" s="6" t="s">
        <v>27</v>
      </c>
      <c r="H346" s="6" t="s">
        <v>27</v>
      </c>
      <c r="I346" s="13">
        <f t="shared" si="24"/>
        <v>6.25</v>
      </c>
      <c r="J346" s="13">
        <f t="shared" si="23"/>
        <v>0</v>
      </c>
      <c r="K346" s="6" t="s">
        <v>28</v>
      </c>
      <c r="L346" s="6" t="s">
        <v>29</v>
      </c>
      <c r="M346" s="6">
        <v>1</v>
      </c>
      <c r="N346" s="6">
        <v>1</v>
      </c>
      <c r="O346" s="6"/>
      <c r="P346" s="6"/>
      <c r="Q346" s="6"/>
      <c r="R346" s="6"/>
      <c r="S346" s="6"/>
      <c r="T346" s="6"/>
      <c r="U346" s="13">
        <f t="shared" si="25"/>
        <v>0</v>
      </c>
      <c r="V346" s="7"/>
      <c r="W346" s="7" t="s">
        <v>939</v>
      </c>
      <c r="X346" s="8" t="s">
        <v>679</v>
      </c>
      <c r="Y346" s="8">
        <v>0.50424015270706024</v>
      </c>
      <c r="Z346" s="8">
        <v>0.50424015270706024</v>
      </c>
      <c r="AA346" s="8">
        <v>13.247154235839844</v>
      </c>
      <c r="AB346" s="8">
        <v>5</v>
      </c>
      <c r="AC346" s="8" t="s">
        <v>680</v>
      </c>
      <c r="AD346" s="8" t="s">
        <v>568</v>
      </c>
      <c r="AE346" s="8">
        <v>0</v>
      </c>
      <c r="AF346" s="8">
        <v>1.5303529500961304</v>
      </c>
      <c r="AG346" s="8">
        <v>472161.23402881803</v>
      </c>
      <c r="AH346" s="8">
        <v>216325.29028093815</v>
      </c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</row>
    <row r="347" spans="1:133" s="1" customFormat="1" x14ac:dyDescent="0.2">
      <c r="A347" s="6">
        <v>321</v>
      </c>
      <c r="B347" s="9" t="s">
        <v>47</v>
      </c>
      <c r="C347" s="6" t="s">
        <v>23</v>
      </c>
      <c r="D347" s="6" t="s">
        <v>24</v>
      </c>
      <c r="E347" s="6" t="s">
        <v>25</v>
      </c>
      <c r="F347" s="6" t="s">
        <v>26</v>
      </c>
      <c r="G347" s="6" t="s">
        <v>27</v>
      </c>
      <c r="H347" s="6" t="s">
        <v>27</v>
      </c>
      <c r="I347" s="13">
        <f t="shared" si="24"/>
        <v>6.25</v>
      </c>
      <c r="J347" s="13">
        <f t="shared" si="23"/>
        <v>0</v>
      </c>
      <c r="K347" s="6" t="s">
        <v>28</v>
      </c>
      <c r="L347" s="6" t="s">
        <v>29</v>
      </c>
      <c r="M347" s="6">
        <v>1</v>
      </c>
      <c r="N347" s="6">
        <v>1</v>
      </c>
      <c r="O347" s="6"/>
      <c r="P347" s="6"/>
      <c r="Q347" s="6"/>
      <c r="R347" s="6"/>
      <c r="S347" s="6"/>
      <c r="T347" s="6"/>
      <c r="U347" s="13">
        <f t="shared" si="25"/>
        <v>0</v>
      </c>
      <c r="V347" s="7"/>
      <c r="W347" s="7" t="s">
        <v>940</v>
      </c>
      <c r="X347" s="8" t="s">
        <v>684</v>
      </c>
      <c r="Y347" s="8">
        <v>0.31077266454696639</v>
      </c>
      <c r="Z347" s="8">
        <v>0.31077266454696639</v>
      </c>
      <c r="AA347" s="8">
        <v>2.6414937973022461</v>
      </c>
      <c r="AB347" s="8">
        <v>7</v>
      </c>
      <c r="AC347" s="8" t="s">
        <v>685</v>
      </c>
      <c r="AD347" s="8" t="s">
        <v>568</v>
      </c>
      <c r="AE347" s="8">
        <v>2</v>
      </c>
      <c r="AF347" s="8">
        <v>1.310089111328125</v>
      </c>
      <c r="AG347" s="8">
        <v>475751.49060423364</v>
      </c>
      <c r="AH347" s="8">
        <v>216341.52730869755</v>
      </c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</row>
    <row r="348" spans="1:133" x14ac:dyDescent="0.2">
      <c r="A348" s="6">
        <v>327</v>
      </c>
      <c r="B348" s="9" t="s">
        <v>47</v>
      </c>
      <c r="C348" s="6" t="s">
        <v>23</v>
      </c>
      <c r="D348" s="6" t="s">
        <v>24</v>
      </c>
      <c r="E348" s="6" t="s">
        <v>25</v>
      </c>
      <c r="F348" s="6" t="s">
        <v>44</v>
      </c>
      <c r="G348" s="6" t="s">
        <v>27</v>
      </c>
      <c r="H348" s="6" t="s">
        <v>27</v>
      </c>
      <c r="I348" s="13">
        <f t="shared" si="24"/>
        <v>6.25</v>
      </c>
      <c r="J348" s="13">
        <f t="shared" si="23"/>
        <v>0</v>
      </c>
      <c r="K348" s="6" t="s">
        <v>28</v>
      </c>
      <c r="L348" s="6" t="s">
        <v>29</v>
      </c>
      <c r="M348" s="6">
        <v>1</v>
      </c>
      <c r="N348" s="6">
        <v>1</v>
      </c>
      <c r="O348" s="6"/>
      <c r="P348" s="6"/>
      <c r="Q348" s="6"/>
      <c r="R348" s="6"/>
      <c r="S348" s="6"/>
      <c r="T348" s="6"/>
      <c r="U348" s="13">
        <f t="shared" si="25"/>
        <v>0</v>
      </c>
      <c r="V348" s="7"/>
      <c r="W348" s="7" t="s">
        <v>944</v>
      </c>
      <c r="X348" s="8" t="s">
        <v>696</v>
      </c>
      <c r="Y348" s="8">
        <v>0.34490666881663212</v>
      </c>
      <c r="Z348" s="8">
        <v>0.34490666881663212</v>
      </c>
      <c r="AA348" s="8">
        <v>5.6506686210632324</v>
      </c>
      <c r="AB348" s="8">
        <v>5</v>
      </c>
      <c r="AC348" s="8" t="s">
        <v>697</v>
      </c>
      <c r="AD348" s="8" t="s">
        <v>568</v>
      </c>
      <c r="AE348" s="8">
        <v>2</v>
      </c>
      <c r="AF348" s="8">
        <v>1.5606801509857178</v>
      </c>
      <c r="AG348" s="8">
        <v>477013.28476614394</v>
      </c>
      <c r="AH348" s="8">
        <v>215406.63025413718</v>
      </c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</row>
    <row r="349" spans="1:133" x14ac:dyDescent="0.2">
      <c r="A349" s="6">
        <v>379</v>
      </c>
      <c r="B349" s="9" t="s">
        <v>47</v>
      </c>
      <c r="C349" s="6" t="s">
        <v>23</v>
      </c>
      <c r="D349" s="6" t="s">
        <v>24</v>
      </c>
      <c r="E349" s="6" t="s">
        <v>25</v>
      </c>
      <c r="F349" s="6" t="s">
        <v>40</v>
      </c>
      <c r="G349" s="6" t="s">
        <v>27</v>
      </c>
      <c r="H349" s="6" t="s">
        <v>27</v>
      </c>
      <c r="I349" s="13">
        <f t="shared" si="24"/>
        <v>6.25</v>
      </c>
      <c r="J349" s="13">
        <f t="shared" si="23"/>
        <v>0</v>
      </c>
      <c r="K349" s="6" t="s">
        <v>28</v>
      </c>
      <c r="L349" s="6" t="s">
        <v>29</v>
      </c>
      <c r="M349" s="6">
        <v>1</v>
      </c>
      <c r="N349" s="6">
        <v>1</v>
      </c>
      <c r="O349" s="6"/>
      <c r="P349" s="6"/>
      <c r="Q349" s="6"/>
      <c r="R349" s="6"/>
      <c r="S349" s="6"/>
      <c r="T349" s="6"/>
      <c r="U349" s="13">
        <f t="shared" si="25"/>
        <v>0</v>
      </c>
      <c r="V349" s="7"/>
      <c r="W349" s="7" t="s">
        <v>951</v>
      </c>
      <c r="X349" s="8" t="s">
        <v>792</v>
      </c>
      <c r="Y349" s="8">
        <v>0.47179268121719392</v>
      </c>
      <c r="Z349" s="8">
        <v>0.47179268121719392</v>
      </c>
      <c r="AA349" s="8">
        <v>2.6529943943023682</v>
      </c>
      <c r="AB349" s="8">
        <v>7</v>
      </c>
      <c r="AC349" s="8" t="s">
        <v>793</v>
      </c>
      <c r="AD349" s="8" t="s">
        <v>568</v>
      </c>
      <c r="AE349" s="8">
        <v>2</v>
      </c>
      <c r="AF349" s="8">
        <v>1.4929044246673584</v>
      </c>
      <c r="AG349" s="8">
        <v>481801.38354871771</v>
      </c>
      <c r="AH349" s="8">
        <v>213084.48211852254</v>
      </c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</row>
    <row r="350" spans="1:133" x14ac:dyDescent="0.2">
      <c r="A350" s="6">
        <v>381</v>
      </c>
      <c r="B350" s="9" t="s">
        <v>47</v>
      </c>
      <c r="C350" s="6" t="s">
        <v>23</v>
      </c>
      <c r="D350" s="6" t="s">
        <v>35</v>
      </c>
      <c r="E350" s="6" t="s">
        <v>25</v>
      </c>
      <c r="F350" s="6" t="s">
        <v>44</v>
      </c>
      <c r="G350" s="6" t="s">
        <v>36</v>
      </c>
      <c r="H350" s="6" t="s">
        <v>49</v>
      </c>
      <c r="I350" s="13">
        <f t="shared" si="24"/>
        <v>3</v>
      </c>
      <c r="J350" s="13">
        <f t="shared" si="23"/>
        <v>0</v>
      </c>
      <c r="K350" s="6" t="s">
        <v>28</v>
      </c>
      <c r="L350" s="6" t="s">
        <v>29</v>
      </c>
      <c r="M350" s="6">
        <v>1</v>
      </c>
      <c r="N350" s="6">
        <v>1</v>
      </c>
      <c r="O350" s="9" t="s">
        <v>47</v>
      </c>
      <c r="P350" s="6" t="s">
        <v>34</v>
      </c>
      <c r="Q350" s="6" t="s">
        <v>25</v>
      </c>
      <c r="R350" s="6" t="s">
        <v>44</v>
      </c>
      <c r="S350" s="6" t="s">
        <v>27</v>
      </c>
      <c r="T350" s="6" t="s">
        <v>49</v>
      </c>
      <c r="U350" s="13">
        <f t="shared" si="25"/>
        <v>3.75</v>
      </c>
      <c r="V350" s="7"/>
      <c r="W350" s="7" t="s">
        <v>952</v>
      </c>
      <c r="X350" s="8" t="s">
        <v>796</v>
      </c>
      <c r="Y350" s="8">
        <v>0.31446750879287744</v>
      </c>
      <c r="Z350" s="8">
        <v>0.31446750879287744</v>
      </c>
      <c r="AA350" s="8">
        <v>2.6784241199493408</v>
      </c>
      <c r="AB350" s="8">
        <v>7</v>
      </c>
      <c r="AC350" s="8" t="s">
        <v>441</v>
      </c>
      <c r="AD350" s="8" t="s">
        <v>568</v>
      </c>
      <c r="AE350" s="8">
        <v>2</v>
      </c>
      <c r="AF350" s="8">
        <v>1.4346354007720947</v>
      </c>
      <c r="AG350" s="8">
        <v>481783.62908654497</v>
      </c>
      <c r="AH350" s="8">
        <v>213628.12444801169</v>
      </c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</row>
    <row r="351" spans="1:133" s="1" customFormat="1" x14ac:dyDescent="0.2">
      <c r="A351" s="6">
        <v>435</v>
      </c>
      <c r="B351" s="9" t="s">
        <v>47</v>
      </c>
      <c r="C351" s="6" t="s">
        <v>23</v>
      </c>
      <c r="D351" s="6" t="s">
        <v>35</v>
      </c>
      <c r="E351" s="6" t="s">
        <v>25</v>
      </c>
      <c r="F351" s="6" t="s">
        <v>58</v>
      </c>
      <c r="G351" s="6" t="s">
        <v>49</v>
      </c>
      <c r="H351" s="6" t="s">
        <v>36</v>
      </c>
      <c r="I351" s="13">
        <f t="shared" si="24"/>
        <v>3</v>
      </c>
      <c r="J351" s="13">
        <f t="shared" si="23"/>
        <v>0</v>
      </c>
      <c r="K351" s="6" t="s">
        <v>28</v>
      </c>
      <c r="L351" s="6" t="s">
        <v>39</v>
      </c>
      <c r="M351" s="6">
        <v>1</v>
      </c>
      <c r="N351" s="6">
        <v>0</v>
      </c>
      <c r="O351" s="9" t="s">
        <v>47</v>
      </c>
      <c r="P351" s="6" t="s">
        <v>23</v>
      </c>
      <c r="Q351" s="6" t="s">
        <v>25</v>
      </c>
      <c r="R351" s="6" t="s">
        <v>58</v>
      </c>
      <c r="S351" s="6" t="s">
        <v>49</v>
      </c>
      <c r="T351" s="6" t="s">
        <v>37</v>
      </c>
      <c r="U351" s="13">
        <f t="shared" si="25"/>
        <v>0.75</v>
      </c>
      <c r="V351" s="7"/>
      <c r="W351" s="7" t="s">
        <v>960</v>
      </c>
      <c r="X351" s="8" t="s">
        <v>883</v>
      </c>
      <c r="Y351" s="8">
        <v>0.36327698707580564</v>
      </c>
      <c r="Z351" s="8">
        <v>0.36327698707580564</v>
      </c>
      <c r="AA351" s="8">
        <v>7.1272273063659668</v>
      </c>
      <c r="AB351" s="8">
        <v>5</v>
      </c>
      <c r="AC351" s="8" t="s">
        <v>884</v>
      </c>
      <c r="AD351" s="8" t="s">
        <v>799</v>
      </c>
      <c r="AE351" s="8">
        <v>2</v>
      </c>
      <c r="AF351" s="8">
        <v>1.4309877157211304</v>
      </c>
      <c r="AG351" s="8">
        <v>475233.5644150044</v>
      </c>
      <c r="AH351" s="8">
        <v>205825.05789572367</v>
      </c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</row>
    <row r="352" spans="1:133" x14ac:dyDescent="0.2">
      <c r="A352" s="6">
        <v>439</v>
      </c>
      <c r="B352" s="9" t="s">
        <v>47</v>
      </c>
      <c r="C352" s="6" t="s">
        <v>23</v>
      </c>
      <c r="D352" s="6" t="s">
        <v>24</v>
      </c>
      <c r="E352" s="6" t="s">
        <v>25</v>
      </c>
      <c r="F352" s="6" t="s">
        <v>40</v>
      </c>
      <c r="G352" s="6" t="s">
        <v>49</v>
      </c>
      <c r="H352" s="6" t="s">
        <v>61</v>
      </c>
      <c r="I352" s="13">
        <f t="shared" si="24"/>
        <v>1.5</v>
      </c>
      <c r="J352" s="13">
        <f t="shared" si="23"/>
        <v>0</v>
      </c>
      <c r="K352" s="6" t="s">
        <v>28</v>
      </c>
      <c r="L352" s="6" t="s">
        <v>51</v>
      </c>
      <c r="M352" s="6">
        <v>1</v>
      </c>
      <c r="N352" s="6">
        <v>1</v>
      </c>
      <c r="O352" s="6"/>
      <c r="P352" s="6"/>
      <c r="Q352" s="6"/>
      <c r="R352" s="6"/>
      <c r="S352" s="6"/>
      <c r="T352" s="6"/>
      <c r="U352" s="13">
        <f t="shared" si="25"/>
        <v>0</v>
      </c>
      <c r="V352" s="7"/>
      <c r="W352" s="7" t="s">
        <v>959</v>
      </c>
      <c r="X352" s="8" t="s">
        <v>889</v>
      </c>
      <c r="Y352" s="8"/>
      <c r="Z352" s="8"/>
      <c r="AA352" s="8">
        <v>29.448322296142578</v>
      </c>
      <c r="AB352" s="8">
        <v>4</v>
      </c>
      <c r="AC352" s="8" t="s">
        <v>890</v>
      </c>
      <c r="AD352" s="8" t="s">
        <v>799</v>
      </c>
      <c r="AE352" s="8">
        <v>0</v>
      </c>
      <c r="AF352" s="8">
        <v>2.3804163932800293</v>
      </c>
      <c r="AG352" s="8">
        <v>-1202186.7556105454</v>
      </c>
      <c r="AH352" s="8">
        <v>-16162747.200538078</v>
      </c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</row>
    <row r="353" spans="1:133" x14ac:dyDescent="0.2">
      <c r="A353" s="6">
        <v>72</v>
      </c>
      <c r="B353" s="9" t="s">
        <v>43</v>
      </c>
      <c r="C353" s="6" t="s">
        <v>23</v>
      </c>
      <c r="D353" s="6" t="s">
        <v>24</v>
      </c>
      <c r="E353" s="6" t="s">
        <v>25</v>
      </c>
      <c r="F353" s="6" t="s">
        <v>58</v>
      </c>
      <c r="G353" s="6" t="s">
        <v>27</v>
      </c>
      <c r="H353" s="6" t="s">
        <v>27</v>
      </c>
      <c r="I353" s="13">
        <f t="shared" si="24"/>
        <v>6.25</v>
      </c>
      <c r="J353" s="13">
        <f t="shared" si="23"/>
        <v>0</v>
      </c>
      <c r="K353" s="6" t="s">
        <v>28</v>
      </c>
      <c r="L353" s="6" t="s">
        <v>78</v>
      </c>
      <c r="M353" s="6">
        <v>1</v>
      </c>
      <c r="N353" s="6">
        <v>1</v>
      </c>
      <c r="O353" s="6"/>
      <c r="P353" s="6"/>
      <c r="Q353" s="6"/>
      <c r="R353" s="6"/>
      <c r="S353" s="6"/>
      <c r="T353" s="6"/>
      <c r="U353" s="13">
        <f t="shared" si="25"/>
        <v>0</v>
      </c>
      <c r="V353" s="7"/>
      <c r="W353" s="7"/>
      <c r="X353" s="8" t="s">
        <v>202</v>
      </c>
      <c r="Y353" s="8">
        <v>0.36534911870956432</v>
      </c>
      <c r="Z353" s="8">
        <v>0.36534911870956432</v>
      </c>
      <c r="AA353" s="8">
        <v>3.3238191604614258</v>
      </c>
      <c r="AB353" s="8">
        <v>6</v>
      </c>
      <c r="AC353" s="8" t="s">
        <v>203</v>
      </c>
      <c r="AD353" s="8" t="s">
        <v>32</v>
      </c>
      <c r="AE353" s="8">
        <v>2</v>
      </c>
      <c r="AF353" s="8">
        <v>1.469011664390564</v>
      </c>
      <c r="AG353" s="8">
        <v>469587.14964726585</v>
      </c>
      <c r="AH353" s="8">
        <v>226814.08126635358</v>
      </c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</row>
    <row r="354" spans="1:133" x14ac:dyDescent="0.2">
      <c r="A354" s="6">
        <v>215</v>
      </c>
      <c r="B354" s="9" t="s">
        <v>43</v>
      </c>
      <c r="C354" s="6" t="s">
        <v>23</v>
      </c>
      <c r="D354" s="6" t="s">
        <v>24</v>
      </c>
      <c r="E354" s="6" t="s">
        <v>25</v>
      </c>
      <c r="F354" s="6" t="s">
        <v>58</v>
      </c>
      <c r="G354" s="6" t="s">
        <v>27</v>
      </c>
      <c r="H354" s="6" t="s">
        <v>27</v>
      </c>
      <c r="I354" s="13">
        <f t="shared" si="24"/>
        <v>6.25</v>
      </c>
      <c r="J354" s="13">
        <f t="shared" si="23"/>
        <v>0</v>
      </c>
      <c r="K354" s="6" t="s">
        <v>28</v>
      </c>
      <c r="L354" s="6" t="s">
        <v>417</v>
      </c>
      <c r="M354" s="6">
        <v>1</v>
      </c>
      <c r="N354" s="6">
        <v>1</v>
      </c>
      <c r="O354" s="6"/>
      <c r="P354" s="6"/>
      <c r="Q354" s="6"/>
      <c r="R354" s="6"/>
      <c r="S354" s="6"/>
      <c r="T354" s="6"/>
      <c r="U354" s="13">
        <f t="shared" si="25"/>
        <v>0</v>
      </c>
      <c r="V354" s="7"/>
      <c r="W354" s="7"/>
      <c r="X354" s="8" t="s">
        <v>503</v>
      </c>
      <c r="Y354" s="8">
        <v>0.20816106557846079</v>
      </c>
      <c r="Z354" s="8">
        <v>0.20816106557846079</v>
      </c>
      <c r="AA354" s="8">
        <v>4.2321901321411133</v>
      </c>
      <c r="AB354" s="8">
        <v>6</v>
      </c>
      <c r="AC354" s="8" t="s">
        <v>504</v>
      </c>
      <c r="AD354" s="8" t="s">
        <v>254</v>
      </c>
      <c r="AE354" s="8">
        <v>2</v>
      </c>
      <c r="AF354" s="8">
        <v>1.5163427591323853</v>
      </c>
      <c r="AG354" s="8">
        <v>487129.03605769324</v>
      </c>
      <c r="AH354" s="8">
        <v>215919.13781888521</v>
      </c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</row>
    <row r="355" spans="1:133" x14ac:dyDescent="0.2">
      <c r="A355" s="6">
        <v>260</v>
      </c>
      <c r="B355" s="9" t="s">
        <v>43</v>
      </c>
      <c r="C355" s="6" t="s">
        <v>23</v>
      </c>
      <c r="D355" s="6" t="s">
        <v>24</v>
      </c>
      <c r="E355" s="6" t="s">
        <v>25</v>
      </c>
      <c r="F355" s="6" t="s">
        <v>58</v>
      </c>
      <c r="G355" s="6" t="s">
        <v>27</v>
      </c>
      <c r="H355" s="6" t="s">
        <v>27</v>
      </c>
      <c r="I355" s="13">
        <f t="shared" si="24"/>
        <v>6.25</v>
      </c>
      <c r="J355" s="13">
        <f t="shared" si="23"/>
        <v>0</v>
      </c>
      <c r="K355" s="6" t="s">
        <v>28</v>
      </c>
      <c r="L355" s="6" t="s">
        <v>29</v>
      </c>
      <c r="M355" s="6">
        <v>1</v>
      </c>
      <c r="N355" s="6">
        <v>1</v>
      </c>
      <c r="O355" s="6"/>
      <c r="P355" s="6"/>
      <c r="Q355" s="6"/>
      <c r="R355" s="6"/>
      <c r="S355" s="6"/>
      <c r="T355" s="6"/>
      <c r="U355" s="13">
        <f t="shared" si="25"/>
        <v>0</v>
      </c>
      <c r="V355" s="7"/>
      <c r="W355" s="7"/>
      <c r="X355" s="8" t="s">
        <v>588</v>
      </c>
      <c r="Y355" s="8">
        <v>0.2599265432357788</v>
      </c>
      <c r="Z355" s="8">
        <v>0.2599265432357788</v>
      </c>
      <c r="AA355" s="8">
        <v>2.2237362861633301</v>
      </c>
      <c r="AB355" s="8">
        <v>7</v>
      </c>
      <c r="AC355" s="8" t="s">
        <v>589</v>
      </c>
      <c r="AD355" s="8" t="s">
        <v>568</v>
      </c>
      <c r="AE355" s="8">
        <v>2</v>
      </c>
      <c r="AF355" s="8">
        <v>1.13740074634552</v>
      </c>
      <c r="AG355" s="8">
        <v>479575.83969173126</v>
      </c>
      <c r="AH355" s="8">
        <v>228359.10471948437</v>
      </c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</row>
    <row r="356" spans="1:133" x14ac:dyDescent="0.2">
      <c r="A356" s="6">
        <v>287</v>
      </c>
      <c r="B356" s="9" t="s">
        <v>43</v>
      </c>
      <c r="C356" s="6" t="s">
        <v>23</v>
      </c>
      <c r="D356" s="6" t="s">
        <v>24</v>
      </c>
      <c r="E356" s="6" t="s">
        <v>25</v>
      </c>
      <c r="F356" s="6" t="s">
        <v>44</v>
      </c>
      <c r="G356" s="6" t="s">
        <v>27</v>
      </c>
      <c r="H356" s="6" t="s">
        <v>27</v>
      </c>
      <c r="I356" s="13">
        <f t="shared" si="24"/>
        <v>6.25</v>
      </c>
      <c r="J356" s="13">
        <f t="shared" si="23"/>
        <v>0</v>
      </c>
      <c r="K356" s="6" t="s">
        <v>28</v>
      </c>
      <c r="L356" s="6" t="s">
        <v>29</v>
      </c>
      <c r="M356" s="6">
        <v>1</v>
      </c>
      <c r="N356" s="6">
        <v>1</v>
      </c>
      <c r="O356" s="6"/>
      <c r="P356" s="6"/>
      <c r="Q356" s="6"/>
      <c r="R356" s="6"/>
      <c r="S356" s="6"/>
      <c r="T356" s="6"/>
      <c r="U356" s="13">
        <f t="shared" si="25"/>
        <v>0</v>
      </c>
      <c r="V356" s="7"/>
      <c r="W356" s="7"/>
      <c r="X356" s="8" t="s">
        <v>627</v>
      </c>
      <c r="Y356" s="8">
        <v>0.44612183570861802</v>
      </c>
      <c r="Z356" s="8">
        <v>0.44612183570861802</v>
      </c>
      <c r="AA356" s="8">
        <v>1.5677915811538696</v>
      </c>
      <c r="AB356" s="8">
        <v>8</v>
      </c>
      <c r="AC356" s="8" t="s">
        <v>346</v>
      </c>
      <c r="AD356" s="8" t="s">
        <v>568</v>
      </c>
      <c r="AE356" s="8">
        <v>2</v>
      </c>
      <c r="AF356" s="8">
        <v>0.95240992307662964</v>
      </c>
      <c r="AG356" s="8">
        <v>480483.2766046304</v>
      </c>
      <c r="AH356" s="8">
        <v>226158.90480846277</v>
      </c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</row>
    <row r="357" spans="1:133" x14ac:dyDescent="0.2">
      <c r="A357" s="6">
        <v>303</v>
      </c>
      <c r="B357" s="9" t="s">
        <v>43</v>
      </c>
      <c r="C357" s="6" t="s">
        <v>23</v>
      </c>
      <c r="D357" s="6" t="s">
        <v>24</v>
      </c>
      <c r="E357" s="6" t="s">
        <v>25</v>
      </c>
      <c r="F357" s="6" t="s">
        <v>26</v>
      </c>
      <c r="G357" s="6" t="s">
        <v>27</v>
      </c>
      <c r="H357" s="6" t="s">
        <v>27</v>
      </c>
      <c r="I357" s="13">
        <f t="shared" si="24"/>
        <v>6.25</v>
      </c>
      <c r="J357" s="13">
        <f t="shared" si="23"/>
        <v>0</v>
      </c>
      <c r="K357" s="6" t="s">
        <v>28</v>
      </c>
      <c r="L357" s="6" t="s">
        <v>29</v>
      </c>
      <c r="M357" s="6">
        <v>1</v>
      </c>
      <c r="N357" s="6">
        <v>1</v>
      </c>
      <c r="O357" s="6"/>
      <c r="P357" s="6"/>
      <c r="Q357" s="6"/>
      <c r="R357" s="6"/>
      <c r="S357" s="6"/>
      <c r="T357" s="6"/>
      <c r="U357" s="13">
        <f t="shared" si="25"/>
        <v>0</v>
      </c>
      <c r="V357" s="7"/>
      <c r="W357" s="7"/>
      <c r="X357" s="8" t="s">
        <v>651</v>
      </c>
      <c r="Y357" s="8">
        <v>0.20522417426109316</v>
      </c>
      <c r="Z357" s="8">
        <v>0.20522417426109316</v>
      </c>
      <c r="AA357" s="8">
        <v>1.6305083036422729</v>
      </c>
      <c r="AB357" s="8">
        <v>10</v>
      </c>
      <c r="AC357" s="8" t="s">
        <v>384</v>
      </c>
      <c r="AD357" s="8" t="s">
        <v>568</v>
      </c>
      <c r="AE357" s="8">
        <v>2</v>
      </c>
      <c r="AF357" s="8">
        <v>0.88671433925628662</v>
      </c>
      <c r="AG357" s="8">
        <v>480569.36818130407</v>
      </c>
      <c r="AH357" s="8">
        <v>221917.50283996246</v>
      </c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</row>
    <row r="358" spans="1:133" x14ac:dyDescent="0.2">
      <c r="A358" s="6">
        <v>371</v>
      </c>
      <c r="B358" s="9" t="s">
        <v>43</v>
      </c>
      <c r="C358" s="6" t="s">
        <v>23</v>
      </c>
      <c r="D358" s="6" t="s">
        <v>24</v>
      </c>
      <c r="E358" s="6" t="s">
        <v>25</v>
      </c>
      <c r="F358" s="6" t="s">
        <v>44</v>
      </c>
      <c r="G358" s="6" t="s">
        <v>27</v>
      </c>
      <c r="H358" s="6" t="s">
        <v>27</v>
      </c>
      <c r="I358" s="13">
        <f t="shared" si="24"/>
        <v>6.25</v>
      </c>
      <c r="J358" s="13">
        <f t="shared" si="23"/>
        <v>0</v>
      </c>
      <c r="K358" s="6" t="s">
        <v>28</v>
      </c>
      <c r="L358" s="6" t="s">
        <v>29</v>
      </c>
      <c r="M358" s="6">
        <v>1</v>
      </c>
      <c r="N358" s="6">
        <v>1</v>
      </c>
      <c r="O358" s="6"/>
      <c r="P358" s="6"/>
      <c r="Q358" s="6"/>
      <c r="R358" s="6"/>
      <c r="S358" s="6"/>
      <c r="T358" s="6"/>
      <c r="U358" s="13">
        <f t="shared" si="25"/>
        <v>0</v>
      </c>
      <c r="V358" s="7"/>
      <c r="W358" s="7"/>
      <c r="X358" s="8" t="s">
        <v>776</v>
      </c>
      <c r="Y358" s="8">
        <v>0.61995825058584242</v>
      </c>
      <c r="Z358" s="8">
        <v>0.61995825058584242</v>
      </c>
      <c r="AA358" s="8">
        <v>2.133803129196167</v>
      </c>
      <c r="AB358" s="8">
        <v>8</v>
      </c>
      <c r="AC358" s="8" t="s">
        <v>777</v>
      </c>
      <c r="AD358" s="8" t="s">
        <v>568</v>
      </c>
      <c r="AE358" s="8">
        <v>2</v>
      </c>
      <c r="AF358" s="8">
        <v>1.3243386745452881</v>
      </c>
      <c r="AG358" s="8">
        <v>482174.27511237218</v>
      </c>
      <c r="AH358" s="8">
        <v>209525.28403177045</v>
      </c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</row>
    <row r="359" spans="1:133" x14ac:dyDescent="0.2">
      <c r="A359" s="6">
        <v>217</v>
      </c>
      <c r="B359" s="9" t="s">
        <v>192</v>
      </c>
      <c r="C359" s="6" t="s">
        <v>23</v>
      </c>
      <c r="D359" s="6" t="s">
        <v>24</v>
      </c>
      <c r="E359" s="6" t="s">
        <v>25</v>
      </c>
      <c r="F359" s="6" t="s">
        <v>40</v>
      </c>
      <c r="G359" s="6" t="s">
        <v>27</v>
      </c>
      <c r="H359" s="6" t="s">
        <v>49</v>
      </c>
      <c r="I359" s="13">
        <f t="shared" si="24"/>
        <v>3.75</v>
      </c>
      <c r="J359" s="13">
        <f t="shared" si="23"/>
        <v>0</v>
      </c>
      <c r="K359" s="6" t="s">
        <v>28</v>
      </c>
      <c r="L359" s="6" t="s">
        <v>39</v>
      </c>
      <c r="M359" s="6">
        <v>1</v>
      </c>
      <c r="N359" s="6">
        <v>0</v>
      </c>
      <c r="O359" s="6"/>
      <c r="P359" s="6"/>
      <c r="Q359" s="6"/>
      <c r="R359" s="6"/>
      <c r="S359" s="6"/>
      <c r="T359" s="6"/>
      <c r="U359" s="13">
        <f t="shared" si="25"/>
        <v>0</v>
      </c>
      <c r="V359" s="7"/>
      <c r="W359" s="7"/>
      <c r="X359" s="8" t="s">
        <v>507</v>
      </c>
      <c r="Y359" s="8">
        <v>0.2057690095901489</v>
      </c>
      <c r="Z359" s="8">
        <v>0.2057690095901489</v>
      </c>
      <c r="AA359" s="8">
        <v>1.7609003782272339</v>
      </c>
      <c r="AB359" s="8">
        <v>9</v>
      </c>
      <c r="AC359" s="8" t="s">
        <v>508</v>
      </c>
      <c r="AD359" s="8" t="s">
        <v>254</v>
      </c>
      <c r="AE359" s="8">
        <v>2</v>
      </c>
      <c r="AF359" s="8">
        <v>0.91863936185836792</v>
      </c>
      <c r="AG359" s="8">
        <v>488987.116418258</v>
      </c>
      <c r="AH359" s="8">
        <v>213887.63203485095</v>
      </c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</row>
    <row r="360" spans="1:133" x14ac:dyDescent="0.2">
      <c r="A360" s="6">
        <v>218</v>
      </c>
      <c r="B360" s="9" t="s">
        <v>192</v>
      </c>
      <c r="C360" s="6" t="s">
        <v>23</v>
      </c>
      <c r="D360" s="6" t="s">
        <v>24</v>
      </c>
      <c r="E360" s="6" t="s">
        <v>25</v>
      </c>
      <c r="F360" s="6" t="s">
        <v>40</v>
      </c>
      <c r="G360" s="6" t="s">
        <v>27</v>
      </c>
      <c r="H360" s="6" t="s">
        <v>49</v>
      </c>
      <c r="I360" s="13">
        <f t="shared" si="24"/>
        <v>3.75</v>
      </c>
      <c r="J360" s="13">
        <f t="shared" si="23"/>
        <v>0</v>
      </c>
      <c r="K360" s="6" t="s">
        <v>135</v>
      </c>
      <c r="L360" s="6" t="s">
        <v>29</v>
      </c>
      <c r="M360" s="6">
        <v>1</v>
      </c>
      <c r="N360" s="6">
        <v>1</v>
      </c>
      <c r="O360" s="6"/>
      <c r="P360" s="6"/>
      <c r="Q360" s="6"/>
      <c r="R360" s="6"/>
      <c r="S360" s="6"/>
      <c r="T360" s="6"/>
      <c r="U360" s="13">
        <f t="shared" si="25"/>
        <v>0</v>
      </c>
      <c r="V360" s="7"/>
      <c r="W360" s="7"/>
      <c r="X360" s="8" t="s">
        <v>509</v>
      </c>
      <c r="Y360" s="8">
        <v>0.16822310328483595</v>
      </c>
      <c r="Z360" s="8">
        <v>0.16822310328483595</v>
      </c>
      <c r="AA360" s="8">
        <v>2.2269210815429687</v>
      </c>
      <c r="AB360" s="8">
        <v>7</v>
      </c>
      <c r="AC360" s="8" t="s">
        <v>510</v>
      </c>
      <c r="AD360" s="8" t="s">
        <v>254</v>
      </c>
      <c r="AE360" s="8">
        <v>2</v>
      </c>
      <c r="AF360" s="8">
        <v>1.0638562440872192</v>
      </c>
      <c r="AG360" s="8">
        <v>487083.71863127925</v>
      </c>
      <c r="AH360" s="8">
        <v>214258.81012585817</v>
      </c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</row>
    <row r="361" spans="1:133" x14ac:dyDescent="0.2">
      <c r="A361" s="6">
        <v>220</v>
      </c>
      <c r="B361" s="9" t="s">
        <v>192</v>
      </c>
      <c r="C361" s="6" t="s">
        <v>23</v>
      </c>
      <c r="D361" s="6" t="s">
        <v>24</v>
      </c>
      <c r="E361" s="6" t="s">
        <v>25</v>
      </c>
      <c r="F361" s="6" t="s">
        <v>26</v>
      </c>
      <c r="G361" s="6" t="s">
        <v>27</v>
      </c>
      <c r="H361" s="6" t="s">
        <v>49</v>
      </c>
      <c r="I361" s="13">
        <f t="shared" si="24"/>
        <v>3.75</v>
      </c>
      <c r="J361" s="13">
        <f t="shared" si="23"/>
        <v>0</v>
      </c>
      <c r="K361" s="6" t="s">
        <v>28</v>
      </c>
      <c r="L361" s="6" t="s">
        <v>29</v>
      </c>
      <c r="M361" s="6">
        <v>1</v>
      </c>
      <c r="N361" s="6">
        <v>1</v>
      </c>
      <c r="O361" s="6"/>
      <c r="P361" s="6"/>
      <c r="Q361" s="6"/>
      <c r="R361" s="6"/>
      <c r="S361" s="6"/>
      <c r="T361" s="6"/>
      <c r="U361" s="13">
        <f t="shared" si="25"/>
        <v>0</v>
      </c>
      <c r="V361" s="7"/>
      <c r="W361" s="7"/>
      <c r="X361" s="8" t="s">
        <v>513</v>
      </c>
      <c r="Y361" s="8">
        <v>0.45690847730303497</v>
      </c>
      <c r="Z361" s="8">
        <v>0.45690847730303497</v>
      </c>
      <c r="AA361" s="8">
        <v>2.6378798484802246</v>
      </c>
      <c r="AB361" s="8">
        <v>6</v>
      </c>
      <c r="AC361" s="8" t="s">
        <v>514</v>
      </c>
      <c r="AD361" s="8" t="s">
        <v>254</v>
      </c>
      <c r="AE361" s="8">
        <v>2</v>
      </c>
      <c r="AF361" s="8">
        <v>1.5558143854141235</v>
      </c>
      <c r="AG361" s="8">
        <v>487185.0570249274</v>
      </c>
      <c r="AH361" s="8">
        <v>215895.85513693214</v>
      </c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</row>
    <row r="362" spans="1:133" x14ac:dyDescent="0.2">
      <c r="A362" s="6">
        <v>228</v>
      </c>
      <c r="B362" s="9" t="s">
        <v>192</v>
      </c>
      <c r="C362" s="6" t="s">
        <v>23</v>
      </c>
      <c r="D362" s="6" t="s">
        <v>24</v>
      </c>
      <c r="E362" s="6" t="s">
        <v>25</v>
      </c>
      <c r="F362" s="6" t="s">
        <v>26</v>
      </c>
      <c r="G362" s="6" t="s">
        <v>27</v>
      </c>
      <c r="H362" s="6" t="s">
        <v>49</v>
      </c>
      <c r="I362" s="13">
        <f t="shared" si="24"/>
        <v>3.75</v>
      </c>
      <c r="J362" s="13">
        <f t="shared" si="23"/>
        <v>0</v>
      </c>
      <c r="K362" s="6" t="s">
        <v>28</v>
      </c>
      <c r="L362" s="6" t="s">
        <v>29</v>
      </c>
      <c r="M362" s="6">
        <v>1</v>
      </c>
      <c r="N362" s="6">
        <v>1</v>
      </c>
      <c r="O362" s="6"/>
      <c r="P362" s="6"/>
      <c r="Q362" s="6"/>
      <c r="R362" s="6"/>
      <c r="S362" s="6"/>
      <c r="T362" s="6"/>
      <c r="U362" s="13">
        <f t="shared" si="25"/>
        <v>0</v>
      </c>
      <c r="V362" s="7"/>
      <c r="W362" s="7"/>
      <c r="X362" s="8" t="s">
        <v>528</v>
      </c>
      <c r="Y362" s="8">
        <v>0.73538056373596139</v>
      </c>
      <c r="Z362" s="8">
        <v>0.73538056373596139</v>
      </c>
      <c r="AA362" s="8">
        <v>3.2374043464660645</v>
      </c>
      <c r="AB362" s="8">
        <v>5</v>
      </c>
      <c r="AC362" s="8" t="s">
        <v>529</v>
      </c>
      <c r="AD362" s="8" t="s">
        <v>254</v>
      </c>
      <c r="AE362" s="8">
        <v>2</v>
      </c>
      <c r="AF362" s="8">
        <v>1.4890884160995483</v>
      </c>
      <c r="AG362" s="8">
        <v>487567.16197006416</v>
      </c>
      <c r="AH362" s="8">
        <v>221486.37913720473</v>
      </c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</row>
    <row r="363" spans="1:133" x14ac:dyDescent="0.2">
      <c r="A363" s="6">
        <v>241</v>
      </c>
      <c r="B363" s="9" t="s">
        <v>192</v>
      </c>
      <c r="C363" s="6" t="s">
        <v>23</v>
      </c>
      <c r="D363" s="6" t="s">
        <v>24</v>
      </c>
      <c r="E363" s="6" t="s">
        <v>25</v>
      </c>
      <c r="F363" s="6" t="s">
        <v>44</v>
      </c>
      <c r="G363" s="6" t="s">
        <v>27</v>
      </c>
      <c r="H363" s="6" t="s">
        <v>49</v>
      </c>
      <c r="I363" s="13">
        <f t="shared" si="24"/>
        <v>3.75</v>
      </c>
      <c r="J363" s="13">
        <f t="shared" si="23"/>
        <v>0</v>
      </c>
      <c r="K363" s="6" t="s">
        <v>28</v>
      </c>
      <c r="L363" s="6" t="s">
        <v>29</v>
      </c>
      <c r="M363" s="6">
        <v>1</v>
      </c>
      <c r="N363" s="6">
        <v>1</v>
      </c>
      <c r="O363" s="6"/>
      <c r="P363" s="6"/>
      <c r="Q363" s="6"/>
      <c r="R363" s="6"/>
      <c r="S363" s="6"/>
      <c r="T363" s="6"/>
      <c r="U363" s="13">
        <f t="shared" si="25"/>
        <v>0</v>
      </c>
      <c r="V363" s="7"/>
      <c r="W363" s="7"/>
      <c r="X363" s="8" t="s">
        <v>552</v>
      </c>
      <c r="Y363" s="8">
        <v>0.51999076366424579</v>
      </c>
      <c r="Z363" s="8">
        <v>0.51999076366424579</v>
      </c>
      <c r="AA363" s="8">
        <v>2.1574926376342773</v>
      </c>
      <c r="AB363" s="8">
        <v>7</v>
      </c>
      <c r="AC363" s="8" t="s">
        <v>553</v>
      </c>
      <c r="AD363" s="8" t="s">
        <v>254</v>
      </c>
      <c r="AE363" s="8">
        <v>2</v>
      </c>
      <c r="AF363" s="8">
        <v>1.122844934463501</v>
      </c>
      <c r="AG363" s="8">
        <v>489016.63079131872</v>
      </c>
      <c r="AH363" s="8">
        <v>222215.18823938075</v>
      </c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</row>
    <row r="364" spans="1:133" x14ac:dyDescent="0.2">
      <c r="A364" s="6">
        <v>257</v>
      </c>
      <c r="B364" s="9" t="s">
        <v>192</v>
      </c>
      <c r="C364" s="6" t="s">
        <v>23</v>
      </c>
      <c r="D364" s="6" t="s">
        <v>24</v>
      </c>
      <c r="E364" s="6" t="s">
        <v>25</v>
      </c>
      <c r="F364" s="6" t="s">
        <v>40</v>
      </c>
      <c r="G364" s="6" t="s">
        <v>27</v>
      </c>
      <c r="H364" s="6" t="s">
        <v>49</v>
      </c>
      <c r="I364" s="13">
        <f t="shared" si="24"/>
        <v>3.75</v>
      </c>
      <c r="J364" s="13">
        <f t="shared" si="23"/>
        <v>0</v>
      </c>
      <c r="K364" s="6" t="s">
        <v>28</v>
      </c>
      <c r="L364" s="6" t="s">
        <v>29</v>
      </c>
      <c r="M364" s="6">
        <v>1</v>
      </c>
      <c r="N364" s="6">
        <v>1</v>
      </c>
      <c r="O364" s="6"/>
      <c r="P364" s="6"/>
      <c r="Q364" s="6"/>
      <c r="R364" s="6"/>
      <c r="S364" s="6"/>
      <c r="T364" s="6"/>
      <c r="U364" s="13">
        <f t="shared" si="25"/>
        <v>0</v>
      </c>
      <c r="V364" s="7"/>
      <c r="W364" s="7"/>
      <c r="X364" s="8" t="s">
        <v>583</v>
      </c>
      <c r="Y364" s="8">
        <v>0.24909351468086258</v>
      </c>
      <c r="Z364" s="8">
        <v>0.24909351468086258</v>
      </c>
      <c r="AA364" s="8">
        <v>3.0624961853027344</v>
      </c>
      <c r="AB364" s="8">
        <v>6</v>
      </c>
      <c r="AC364" s="8" t="s">
        <v>279</v>
      </c>
      <c r="AD364" s="8" t="s">
        <v>568</v>
      </c>
      <c r="AE364" s="8">
        <v>2</v>
      </c>
      <c r="AF364" s="8">
        <v>1.8356822729110718</v>
      </c>
      <c r="AG364" s="8">
        <v>479963.13910599187</v>
      </c>
      <c r="AH364" s="8">
        <v>227460.68295092948</v>
      </c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</row>
    <row r="365" spans="1:133" x14ac:dyDescent="0.2">
      <c r="A365" s="6">
        <v>279</v>
      </c>
      <c r="B365" s="9" t="s">
        <v>192</v>
      </c>
      <c r="C365" s="6" t="s">
        <v>23</v>
      </c>
      <c r="D365" s="6" t="s">
        <v>24</v>
      </c>
      <c r="E365" s="6" t="s">
        <v>25</v>
      </c>
      <c r="F365" s="6" t="s">
        <v>58</v>
      </c>
      <c r="G365" s="6" t="s">
        <v>27</v>
      </c>
      <c r="H365" s="6" t="s">
        <v>49</v>
      </c>
      <c r="I365" s="13">
        <f t="shared" si="24"/>
        <v>3.75</v>
      </c>
      <c r="J365" s="13">
        <f t="shared" si="23"/>
        <v>0</v>
      </c>
      <c r="K365" s="6" t="s">
        <v>28</v>
      </c>
      <c r="L365" s="6" t="s">
        <v>29</v>
      </c>
      <c r="M365" s="6">
        <v>1</v>
      </c>
      <c r="N365" s="6">
        <v>1</v>
      </c>
      <c r="O365" s="6"/>
      <c r="P365" s="6"/>
      <c r="Q365" s="6"/>
      <c r="R365" s="6"/>
      <c r="S365" s="6"/>
      <c r="T365" s="6"/>
      <c r="U365" s="13">
        <f t="shared" si="25"/>
        <v>0</v>
      </c>
      <c r="V365" s="7"/>
      <c r="W365" s="7"/>
      <c r="X365" s="8" t="s">
        <v>616</v>
      </c>
      <c r="Y365" s="8">
        <v>0.7159702491760257</v>
      </c>
      <c r="Z365" s="8">
        <v>0.7159702491760257</v>
      </c>
      <c r="AA365" s="8">
        <v>9.2290935516357422</v>
      </c>
      <c r="AB365" s="8">
        <v>4</v>
      </c>
      <c r="AC365" s="8" t="s">
        <v>330</v>
      </c>
      <c r="AD365" s="8" t="s">
        <v>568</v>
      </c>
      <c r="AE365" s="8">
        <v>2</v>
      </c>
      <c r="AF365" s="8">
        <v>8.7916402816772461</v>
      </c>
      <c r="AG365" s="8">
        <v>482776.60005480482</v>
      </c>
      <c r="AH365" s="8">
        <v>227304.03361549097</v>
      </c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</row>
    <row r="366" spans="1:133" x14ac:dyDescent="0.2">
      <c r="A366" s="6">
        <v>360</v>
      </c>
      <c r="B366" s="9" t="s">
        <v>192</v>
      </c>
      <c r="C366" s="6" t="s">
        <v>23</v>
      </c>
      <c r="D366" s="6" t="s">
        <v>24</v>
      </c>
      <c r="E366" s="6" t="s">
        <v>25</v>
      </c>
      <c r="F366" s="6" t="s">
        <v>40</v>
      </c>
      <c r="G366" s="6" t="s">
        <v>27</v>
      </c>
      <c r="H366" s="6" t="s">
        <v>49</v>
      </c>
      <c r="I366" s="13">
        <f t="shared" si="24"/>
        <v>3.75</v>
      </c>
      <c r="J366" s="13">
        <f t="shared" si="23"/>
        <v>0</v>
      </c>
      <c r="K366" s="6" t="s">
        <v>28</v>
      </c>
      <c r="L366" s="6" t="s">
        <v>29</v>
      </c>
      <c r="M366" s="6">
        <v>1</v>
      </c>
      <c r="N366" s="6">
        <v>1</v>
      </c>
      <c r="O366" s="6"/>
      <c r="P366" s="6"/>
      <c r="Q366" s="6"/>
      <c r="R366" s="6"/>
      <c r="S366" s="6"/>
      <c r="T366" s="6"/>
      <c r="U366" s="13">
        <f t="shared" si="25"/>
        <v>0</v>
      </c>
      <c r="V366" s="7"/>
      <c r="W366" s="7"/>
      <c r="X366" s="8" t="s">
        <v>754</v>
      </c>
      <c r="Y366" s="8">
        <v>0.54060738086700444</v>
      </c>
      <c r="Z366" s="8">
        <v>0.54060738086700444</v>
      </c>
      <c r="AA366" s="8">
        <v>1.967192530632019</v>
      </c>
      <c r="AB366" s="8">
        <v>8</v>
      </c>
      <c r="AC366" s="8" t="s">
        <v>755</v>
      </c>
      <c r="AD366" s="8" t="s">
        <v>568</v>
      </c>
      <c r="AE366" s="8">
        <v>2</v>
      </c>
      <c r="AF366" s="8">
        <v>1.2411274909973145</v>
      </c>
      <c r="AG366" s="8">
        <v>481799.72911525134</v>
      </c>
      <c r="AH366" s="8">
        <v>205865.93552665855</v>
      </c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</row>
    <row r="367" spans="1:133" x14ac:dyDescent="0.2">
      <c r="A367" s="6">
        <v>28</v>
      </c>
      <c r="B367" s="9" t="s">
        <v>100</v>
      </c>
      <c r="C367" s="6" t="s">
        <v>23</v>
      </c>
      <c r="D367" s="6" t="s">
        <v>24</v>
      </c>
      <c r="E367" s="6" t="s">
        <v>25</v>
      </c>
      <c r="F367" s="6" t="s">
        <v>40</v>
      </c>
      <c r="G367" s="6" t="s">
        <v>49</v>
      </c>
      <c r="H367" s="6" t="s">
        <v>49</v>
      </c>
      <c r="I367" s="13">
        <f t="shared" si="24"/>
        <v>2.25</v>
      </c>
      <c r="J367" s="13">
        <f t="shared" si="23"/>
        <v>0</v>
      </c>
      <c r="K367" s="6" t="s">
        <v>28</v>
      </c>
      <c r="L367" s="6" t="s">
        <v>29</v>
      </c>
      <c r="M367" s="6">
        <v>1</v>
      </c>
      <c r="N367" s="6">
        <v>1</v>
      </c>
      <c r="O367" s="6"/>
      <c r="P367" s="6"/>
      <c r="Q367" s="6"/>
      <c r="R367" s="6"/>
      <c r="S367" s="6"/>
      <c r="T367" s="6"/>
      <c r="U367" s="13">
        <f t="shared" si="25"/>
        <v>0</v>
      </c>
      <c r="V367" s="7"/>
      <c r="W367" s="7"/>
      <c r="X367" s="8" t="s">
        <v>109</v>
      </c>
      <c r="Y367" s="8">
        <v>0.72079211235046392</v>
      </c>
      <c r="Z367" s="8">
        <v>0.72079211235046392</v>
      </c>
      <c r="AA367" s="8">
        <v>2.4877610206604004</v>
      </c>
      <c r="AB367" s="8">
        <v>7</v>
      </c>
      <c r="AC367" s="8" t="s">
        <v>110</v>
      </c>
      <c r="AD367" s="8" t="s">
        <v>32</v>
      </c>
      <c r="AE367" s="8">
        <v>2</v>
      </c>
      <c r="AF367" s="8">
        <v>1.5764174461364746</v>
      </c>
      <c r="AG367" s="8">
        <v>467154.31703896867</v>
      </c>
      <c r="AH367" s="8">
        <v>227190.83785197121</v>
      </c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</row>
    <row r="368" spans="1:133" x14ac:dyDescent="0.2">
      <c r="A368" s="6">
        <v>31</v>
      </c>
      <c r="B368" s="9" t="s">
        <v>100</v>
      </c>
      <c r="C368" s="6" t="s">
        <v>23</v>
      </c>
      <c r="D368" s="6" t="s">
        <v>24</v>
      </c>
      <c r="E368" s="6" t="s">
        <v>25</v>
      </c>
      <c r="F368" s="6" t="s">
        <v>44</v>
      </c>
      <c r="G368" s="6" t="s">
        <v>49</v>
      </c>
      <c r="H368" s="6" t="s">
        <v>61</v>
      </c>
      <c r="I368" s="13">
        <f t="shared" si="24"/>
        <v>1.5</v>
      </c>
      <c r="J368" s="13">
        <f t="shared" si="23"/>
        <v>0</v>
      </c>
      <c r="K368" s="6" t="s">
        <v>28</v>
      </c>
      <c r="L368" s="6" t="s">
        <v>29</v>
      </c>
      <c r="M368" s="6">
        <v>1</v>
      </c>
      <c r="N368" s="6">
        <v>1</v>
      </c>
      <c r="O368" s="6"/>
      <c r="P368" s="6"/>
      <c r="Q368" s="6"/>
      <c r="R368" s="6"/>
      <c r="S368" s="6"/>
      <c r="T368" s="6"/>
      <c r="U368" s="13">
        <f t="shared" si="25"/>
        <v>0</v>
      </c>
      <c r="V368" s="7"/>
      <c r="W368" s="7"/>
      <c r="X368" s="8" t="s">
        <v>115</v>
      </c>
      <c r="Y368" s="8">
        <v>0.38365398645401</v>
      </c>
      <c r="Z368" s="8">
        <v>0.38365398645401</v>
      </c>
      <c r="AA368" s="8">
        <v>6.0286927223205566</v>
      </c>
      <c r="AB368" s="8">
        <v>5</v>
      </c>
      <c r="AC368" s="8" t="s">
        <v>116</v>
      </c>
      <c r="AD368" s="8" t="s">
        <v>32</v>
      </c>
      <c r="AE368" s="8">
        <v>2</v>
      </c>
      <c r="AF368" s="8">
        <v>4.0758347511291504</v>
      </c>
      <c r="AG368" s="8">
        <v>467362.35606388486</v>
      </c>
      <c r="AH368" s="8">
        <v>227634.40262091381</v>
      </c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</row>
    <row r="369" spans="1:133" s="1" customFormat="1" x14ac:dyDescent="0.2">
      <c r="A369" s="6">
        <v>33</v>
      </c>
      <c r="B369" s="9" t="s">
        <v>100</v>
      </c>
      <c r="C369" s="6" t="s">
        <v>23</v>
      </c>
      <c r="D369" s="6" t="s">
        <v>24</v>
      </c>
      <c r="E369" s="6" t="s">
        <v>25</v>
      </c>
      <c r="F369" s="6" t="s">
        <v>58</v>
      </c>
      <c r="G369" s="6" t="s">
        <v>49</v>
      </c>
      <c r="H369" s="6" t="s">
        <v>61</v>
      </c>
      <c r="I369" s="13">
        <f t="shared" ref="I369:I400" si="26">G369*H369/144</f>
        <v>1.5</v>
      </c>
      <c r="J369" s="13">
        <f t="shared" si="23"/>
        <v>0</v>
      </c>
      <c r="K369" s="6" t="s">
        <v>28</v>
      </c>
      <c r="L369" s="6" t="s">
        <v>29</v>
      </c>
      <c r="M369" s="6">
        <v>1</v>
      </c>
      <c r="N369" s="6">
        <v>1</v>
      </c>
      <c r="O369" s="6"/>
      <c r="P369" s="6"/>
      <c r="Q369" s="6"/>
      <c r="R369" s="6"/>
      <c r="S369" s="6"/>
      <c r="T369" s="6"/>
      <c r="U369" s="13">
        <f t="shared" ref="U369:U400" si="27">S369*T369/144</f>
        <v>0</v>
      </c>
      <c r="V369" s="7"/>
      <c r="W369" s="7"/>
      <c r="X369" s="8" t="s">
        <v>119</v>
      </c>
      <c r="Y369" s="8">
        <v>0.94578416824340805</v>
      </c>
      <c r="Z369" s="8">
        <v>0.94578416824340805</v>
      </c>
      <c r="AA369" s="8">
        <v>2.724600076675415</v>
      </c>
      <c r="AB369" s="8">
        <v>5</v>
      </c>
      <c r="AC369" s="8" t="s">
        <v>120</v>
      </c>
      <c r="AD369" s="8" t="s">
        <v>32</v>
      </c>
      <c r="AE369" s="8">
        <v>2</v>
      </c>
      <c r="AF369" s="8">
        <v>1.50650954246521</v>
      </c>
      <c r="AG369" s="8">
        <v>467218.17802150757</v>
      </c>
      <c r="AH369" s="8">
        <v>227928.18902700138</v>
      </c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</row>
    <row r="370" spans="1:133" x14ac:dyDescent="0.2">
      <c r="A370" s="6">
        <v>38</v>
      </c>
      <c r="B370" s="9" t="s">
        <v>100</v>
      </c>
      <c r="C370" s="6" t="s">
        <v>23</v>
      </c>
      <c r="D370" s="6" t="s">
        <v>24</v>
      </c>
      <c r="E370" s="6" t="s">
        <v>25</v>
      </c>
      <c r="F370" s="6" t="s">
        <v>44</v>
      </c>
      <c r="G370" s="6" t="s">
        <v>49</v>
      </c>
      <c r="H370" s="6" t="s">
        <v>61</v>
      </c>
      <c r="I370" s="13">
        <f t="shared" si="26"/>
        <v>1.5</v>
      </c>
      <c r="J370" s="13">
        <f t="shared" si="23"/>
        <v>0</v>
      </c>
      <c r="K370" s="6" t="s">
        <v>28</v>
      </c>
      <c r="L370" s="6" t="s">
        <v>29</v>
      </c>
      <c r="M370" s="6">
        <v>1</v>
      </c>
      <c r="N370" s="6">
        <v>1</v>
      </c>
      <c r="O370" s="6"/>
      <c r="P370" s="6"/>
      <c r="Q370" s="6"/>
      <c r="R370" s="6"/>
      <c r="S370" s="6"/>
      <c r="T370" s="6"/>
      <c r="U370" s="13">
        <f t="shared" si="27"/>
        <v>0</v>
      </c>
      <c r="V370" s="7"/>
      <c r="W370" s="7" t="s">
        <v>895</v>
      </c>
      <c r="X370" s="8" t="s">
        <v>129</v>
      </c>
      <c r="Y370" s="8">
        <v>0.99533343540357411</v>
      </c>
      <c r="Z370" s="8">
        <v>0.99533343540357411</v>
      </c>
      <c r="AA370" s="8">
        <v>2.3894863128662109</v>
      </c>
      <c r="AB370" s="8">
        <v>7</v>
      </c>
      <c r="AC370" s="8" t="s">
        <v>130</v>
      </c>
      <c r="AD370" s="8" t="s">
        <v>32</v>
      </c>
      <c r="AE370" s="8">
        <v>2</v>
      </c>
      <c r="AF370" s="8">
        <v>1.486417293548584</v>
      </c>
      <c r="AG370" s="8">
        <v>465906.63348195131</v>
      </c>
      <c r="AH370" s="8">
        <v>226539.25074391154</v>
      </c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</row>
    <row r="371" spans="1:133" s="1" customFormat="1" x14ac:dyDescent="0.2">
      <c r="A371" s="6">
        <v>39</v>
      </c>
      <c r="B371" s="9" t="s">
        <v>100</v>
      </c>
      <c r="C371" s="6" t="s">
        <v>23</v>
      </c>
      <c r="D371" s="6" t="s">
        <v>24</v>
      </c>
      <c r="E371" s="6" t="s">
        <v>25</v>
      </c>
      <c r="F371" s="6" t="s">
        <v>40</v>
      </c>
      <c r="G371" s="6" t="s">
        <v>49</v>
      </c>
      <c r="H371" s="6" t="s">
        <v>61</v>
      </c>
      <c r="I371" s="13">
        <f t="shared" si="26"/>
        <v>1.5</v>
      </c>
      <c r="J371" s="13">
        <f t="shared" si="23"/>
        <v>0</v>
      </c>
      <c r="K371" s="6" t="s">
        <v>28</v>
      </c>
      <c r="L371" s="6" t="s">
        <v>78</v>
      </c>
      <c r="M371" s="6">
        <v>1</v>
      </c>
      <c r="N371" s="6">
        <v>1</v>
      </c>
      <c r="O371" s="6"/>
      <c r="P371" s="6"/>
      <c r="Q371" s="6"/>
      <c r="R371" s="6"/>
      <c r="S371" s="6"/>
      <c r="T371" s="6"/>
      <c r="U371" s="13">
        <f t="shared" si="27"/>
        <v>0</v>
      </c>
      <c r="V371" s="7"/>
      <c r="W371" s="7" t="s">
        <v>895</v>
      </c>
      <c r="X371" s="8" t="s">
        <v>131</v>
      </c>
      <c r="Y371" s="8">
        <v>0.61733039855957073</v>
      </c>
      <c r="Z371" s="8">
        <v>0.61733039855957073</v>
      </c>
      <c r="AA371" s="8">
        <v>5.4007782936096191</v>
      </c>
      <c r="AB371" s="8">
        <v>4</v>
      </c>
      <c r="AC371" s="8" t="s">
        <v>132</v>
      </c>
      <c r="AD371" s="8" t="s">
        <v>32</v>
      </c>
      <c r="AE371" s="8">
        <v>2</v>
      </c>
      <c r="AF371" s="8">
        <v>4.5829586982727051</v>
      </c>
      <c r="AG371" s="8">
        <v>465913.7102045939</v>
      </c>
      <c r="AH371" s="8">
        <v>226516.20303669415</v>
      </c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</row>
    <row r="372" spans="1:133" x14ac:dyDescent="0.2">
      <c r="A372" s="6">
        <v>41</v>
      </c>
      <c r="B372" s="9" t="s">
        <v>100</v>
      </c>
      <c r="C372" s="6" t="s">
        <v>23</v>
      </c>
      <c r="D372" s="6" t="s">
        <v>24</v>
      </c>
      <c r="E372" s="6" t="s">
        <v>25</v>
      </c>
      <c r="F372" s="6" t="s">
        <v>44</v>
      </c>
      <c r="G372" s="6" t="s">
        <v>49</v>
      </c>
      <c r="H372" s="6" t="s">
        <v>61</v>
      </c>
      <c r="I372" s="13">
        <f t="shared" si="26"/>
        <v>1.5</v>
      </c>
      <c r="J372" s="13">
        <f t="shared" si="23"/>
        <v>0</v>
      </c>
      <c r="K372" s="6" t="s">
        <v>135</v>
      </c>
      <c r="L372" s="6" t="s">
        <v>29</v>
      </c>
      <c r="M372" s="6">
        <v>1</v>
      </c>
      <c r="N372" s="6">
        <v>1</v>
      </c>
      <c r="O372" s="6"/>
      <c r="P372" s="6"/>
      <c r="Q372" s="6"/>
      <c r="R372" s="6"/>
      <c r="S372" s="6"/>
      <c r="T372" s="6"/>
      <c r="U372" s="13">
        <f t="shared" si="27"/>
        <v>0</v>
      </c>
      <c r="V372" s="7"/>
      <c r="W372" s="7" t="s">
        <v>895</v>
      </c>
      <c r="X372" s="8" t="s">
        <v>136</v>
      </c>
      <c r="Y372" s="8">
        <v>0.60536798000335679</v>
      </c>
      <c r="Z372" s="8">
        <v>0.60536798000335679</v>
      </c>
      <c r="AA372" s="8">
        <v>3.108457088470459</v>
      </c>
      <c r="AB372" s="8">
        <v>5</v>
      </c>
      <c r="AC372" s="8" t="s">
        <v>137</v>
      </c>
      <c r="AD372" s="8" t="s">
        <v>32</v>
      </c>
      <c r="AE372" s="8">
        <v>2</v>
      </c>
      <c r="AF372" s="8">
        <v>2.1922528743743896</v>
      </c>
      <c r="AG372" s="8">
        <v>465988.51029173215</v>
      </c>
      <c r="AH372" s="8">
        <v>226691.30505558618</v>
      </c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</row>
    <row r="373" spans="1:133" x14ac:dyDescent="0.2">
      <c r="A373" s="6">
        <v>48</v>
      </c>
      <c r="B373" s="9" t="s">
        <v>100</v>
      </c>
      <c r="C373" s="6" t="s">
        <v>23</v>
      </c>
      <c r="D373" s="6" t="s">
        <v>24</v>
      </c>
      <c r="E373" s="6" t="s">
        <v>25</v>
      </c>
      <c r="F373" s="6" t="s">
        <v>26</v>
      </c>
      <c r="G373" s="6" t="s">
        <v>49</v>
      </c>
      <c r="H373" s="6" t="s">
        <v>61</v>
      </c>
      <c r="I373" s="13">
        <f t="shared" si="26"/>
        <v>1.5</v>
      </c>
      <c r="J373" s="13">
        <f t="shared" si="23"/>
        <v>0</v>
      </c>
      <c r="K373" s="6" t="s">
        <v>28</v>
      </c>
      <c r="L373" s="6" t="s">
        <v>29</v>
      </c>
      <c r="M373" s="6">
        <v>1</v>
      </c>
      <c r="N373" s="6">
        <v>1</v>
      </c>
      <c r="O373" s="6"/>
      <c r="P373" s="6"/>
      <c r="Q373" s="6"/>
      <c r="R373" s="6"/>
      <c r="S373" s="6"/>
      <c r="T373" s="6"/>
      <c r="U373" s="13">
        <f t="shared" si="27"/>
        <v>0</v>
      </c>
      <c r="V373" s="7"/>
      <c r="W373" s="7"/>
      <c r="X373" s="8" t="s">
        <v>151</v>
      </c>
      <c r="Y373" s="8">
        <v>2.4051096655011355</v>
      </c>
      <c r="Z373" s="8">
        <v>2.4051096655011355</v>
      </c>
      <c r="AA373" s="8">
        <v>1.9251887798309326</v>
      </c>
      <c r="AB373" s="8">
        <v>6</v>
      </c>
      <c r="AC373" s="8" t="s">
        <v>152</v>
      </c>
      <c r="AD373" s="8" t="s">
        <v>32</v>
      </c>
      <c r="AE373" s="8">
        <v>2</v>
      </c>
      <c r="AF373" s="8">
        <v>1.1474894285202026</v>
      </c>
      <c r="AG373" s="8">
        <v>466571.15540364123</v>
      </c>
      <c r="AH373" s="8">
        <v>228339.98107263379</v>
      </c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</row>
    <row r="374" spans="1:133" x14ac:dyDescent="0.2">
      <c r="A374" s="6">
        <v>49</v>
      </c>
      <c r="B374" s="9" t="s">
        <v>100</v>
      </c>
      <c r="C374" s="6" t="s">
        <v>23</v>
      </c>
      <c r="D374" s="6" t="s">
        <v>24</v>
      </c>
      <c r="E374" s="6" t="s">
        <v>25</v>
      </c>
      <c r="F374" s="6" t="s">
        <v>40</v>
      </c>
      <c r="G374" s="6" t="s">
        <v>49</v>
      </c>
      <c r="H374" s="6" t="s">
        <v>61</v>
      </c>
      <c r="I374" s="13">
        <f t="shared" si="26"/>
        <v>1.5</v>
      </c>
      <c r="J374" s="13">
        <f t="shared" si="23"/>
        <v>0</v>
      </c>
      <c r="K374" s="6" t="s">
        <v>28</v>
      </c>
      <c r="L374" s="6" t="s">
        <v>29</v>
      </c>
      <c r="M374" s="6">
        <v>1</v>
      </c>
      <c r="N374" s="6">
        <v>1</v>
      </c>
      <c r="O374" s="6"/>
      <c r="P374" s="6"/>
      <c r="Q374" s="6"/>
      <c r="R374" s="6"/>
      <c r="S374" s="6"/>
      <c r="T374" s="6"/>
      <c r="U374" s="13">
        <f t="shared" si="27"/>
        <v>0</v>
      </c>
      <c r="V374" s="7"/>
      <c r="W374" s="7"/>
      <c r="X374" s="8" t="s">
        <v>153</v>
      </c>
      <c r="Y374" s="8">
        <v>0.70446797370910685</v>
      </c>
      <c r="Z374" s="8">
        <v>0.70446797370910685</v>
      </c>
      <c r="AA374" s="8">
        <v>5.3907780647277832</v>
      </c>
      <c r="AB374" s="8">
        <v>5</v>
      </c>
      <c r="AC374" s="8" t="s">
        <v>154</v>
      </c>
      <c r="AD374" s="8" t="s">
        <v>32</v>
      </c>
      <c r="AE374" s="8">
        <v>2</v>
      </c>
      <c r="AF374" s="8">
        <v>3.4949305057525635</v>
      </c>
      <c r="AG374" s="8">
        <v>466168.41946371581</v>
      </c>
      <c r="AH374" s="8">
        <v>228751.03777459668</v>
      </c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</row>
    <row r="375" spans="1:133" x14ac:dyDescent="0.2">
      <c r="A375" s="6">
        <v>275</v>
      </c>
      <c r="B375" s="9" t="s">
        <v>100</v>
      </c>
      <c r="C375" s="6" t="s">
        <v>23</v>
      </c>
      <c r="D375" s="6" t="s">
        <v>24</v>
      </c>
      <c r="E375" s="6" t="s">
        <v>25</v>
      </c>
      <c r="F375" s="6" t="s">
        <v>44</v>
      </c>
      <c r="G375" s="6" t="s">
        <v>49</v>
      </c>
      <c r="H375" s="6" t="s">
        <v>61</v>
      </c>
      <c r="I375" s="13">
        <f t="shared" si="26"/>
        <v>1.5</v>
      </c>
      <c r="J375" s="13">
        <f t="shared" si="23"/>
        <v>0</v>
      </c>
      <c r="K375" s="6" t="s">
        <v>28</v>
      </c>
      <c r="L375" s="6" t="s">
        <v>29</v>
      </c>
      <c r="M375" s="6">
        <v>1</v>
      </c>
      <c r="N375" s="6">
        <v>1</v>
      </c>
      <c r="O375" s="6"/>
      <c r="P375" s="6"/>
      <c r="Q375" s="6"/>
      <c r="R375" s="6"/>
      <c r="S375" s="6"/>
      <c r="T375" s="6"/>
      <c r="U375" s="13">
        <f t="shared" si="27"/>
        <v>0</v>
      </c>
      <c r="V375" s="7"/>
      <c r="W375" s="7"/>
      <c r="X375" s="8" t="s">
        <v>609</v>
      </c>
      <c r="Y375" s="8">
        <v>0.63454475879669203</v>
      </c>
      <c r="Z375" s="8">
        <v>0.63454475879669203</v>
      </c>
      <c r="AA375" s="8">
        <v>5.7363176345825195</v>
      </c>
      <c r="AB375" s="8">
        <v>5</v>
      </c>
      <c r="AC375" s="8" t="s">
        <v>610</v>
      </c>
      <c r="AD375" s="8" t="s">
        <v>568</v>
      </c>
      <c r="AE375" s="8">
        <v>2</v>
      </c>
      <c r="AF375" s="8">
        <v>3.210439920425415</v>
      </c>
      <c r="AG375" s="8">
        <v>483431.07262773579</v>
      </c>
      <c r="AH375" s="8">
        <v>221556.05614062396</v>
      </c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</row>
    <row r="376" spans="1:133" x14ac:dyDescent="0.2">
      <c r="A376" s="6">
        <v>276</v>
      </c>
      <c r="B376" s="9" t="s">
        <v>100</v>
      </c>
      <c r="C376" s="6" t="s">
        <v>23</v>
      </c>
      <c r="D376" s="6" t="s">
        <v>24</v>
      </c>
      <c r="E376" s="6" t="s">
        <v>25</v>
      </c>
      <c r="F376" s="6" t="s">
        <v>40</v>
      </c>
      <c r="G376" s="6" t="s">
        <v>49</v>
      </c>
      <c r="H376" s="6" t="s">
        <v>61</v>
      </c>
      <c r="I376" s="13">
        <f t="shared" si="26"/>
        <v>1.5</v>
      </c>
      <c r="J376" s="13">
        <f t="shared" si="23"/>
        <v>0</v>
      </c>
      <c r="K376" s="6" t="s">
        <v>28</v>
      </c>
      <c r="L376" s="6" t="s">
        <v>29</v>
      </c>
      <c r="M376" s="6">
        <v>1</v>
      </c>
      <c r="N376" s="6">
        <v>1</v>
      </c>
      <c r="O376" s="6"/>
      <c r="P376" s="6"/>
      <c r="Q376" s="6"/>
      <c r="R376" s="6"/>
      <c r="S376" s="6"/>
      <c r="T376" s="6"/>
      <c r="U376" s="13">
        <f t="shared" si="27"/>
        <v>0</v>
      </c>
      <c r="V376" s="7"/>
      <c r="W376" s="7"/>
      <c r="X376" s="8" t="s">
        <v>611</v>
      </c>
      <c r="Y376" s="8">
        <v>0.77273881435394332</v>
      </c>
      <c r="Z376" s="8">
        <v>0.77273881435394332</v>
      </c>
      <c r="AA376" s="8">
        <v>7.0175127983093262</v>
      </c>
      <c r="AB376" s="8">
        <v>4</v>
      </c>
      <c r="AC376" s="8" t="s">
        <v>612</v>
      </c>
      <c r="AD376" s="8" t="s">
        <v>568</v>
      </c>
      <c r="AE376" s="8">
        <v>2</v>
      </c>
      <c r="AF376" s="8">
        <v>3.3400001525878906</v>
      </c>
      <c r="AG376" s="8">
        <v>483395.65609592485</v>
      </c>
      <c r="AH376" s="8">
        <v>221495.15872578937</v>
      </c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</row>
    <row r="377" spans="1:133" x14ac:dyDescent="0.2">
      <c r="A377" s="6">
        <v>331</v>
      </c>
      <c r="B377" s="9" t="s">
        <v>100</v>
      </c>
      <c r="C377" s="6" t="s">
        <v>23</v>
      </c>
      <c r="D377" s="6" t="s">
        <v>24</v>
      </c>
      <c r="E377" s="6" t="s">
        <v>25</v>
      </c>
      <c r="F377" s="6" t="s">
        <v>44</v>
      </c>
      <c r="G377" s="6" t="s">
        <v>49</v>
      </c>
      <c r="H377" s="6" t="s">
        <v>61</v>
      </c>
      <c r="I377" s="13">
        <f t="shared" si="26"/>
        <v>1.5</v>
      </c>
      <c r="J377" s="13">
        <f t="shared" si="23"/>
        <v>0</v>
      </c>
      <c r="K377" s="6" t="s">
        <v>28</v>
      </c>
      <c r="L377" s="6" t="s">
        <v>29</v>
      </c>
      <c r="M377" s="6">
        <v>1</v>
      </c>
      <c r="N377" s="6">
        <v>1</v>
      </c>
      <c r="O377" s="6"/>
      <c r="P377" s="6"/>
      <c r="Q377" s="6"/>
      <c r="R377" s="6"/>
      <c r="S377" s="6"/>
      <c r="T377" s="6"/>
      <c r="U377" s="13">
        <f t="shared" si="27"/>
        <v>0</v>
      </c>
      <c r="V377" s="7"/>
      <c r="W377" s="7"/>
      <c r="X377" s="8" t="s">
        <v>703</v>
      </c>
      <c r="Y377" s="8">
        <v>0.1581253397464753</v>
      </c>
      <c r="Z377" s="8">
        <v>0.1581253397464753</v>
      </c>
      <c r="AA377" s="8">
        <v>3.1641559600830078</v>
      </c>
      <c r="AB377" s="8">
        <v>6</v>
      </c>
      <c r="AC377" s="8" t="s">
        <v>704</v>
      </c>
      <c r="AD377" s="8" t="s">
        <v>568</v>
      </c>
      <c r="AE377" s="8">
        <v>2</v>
      </c>
      <c r="AF377" s="8">
        <v>1.299599289894104</v>
      </c>
      <c r="AG377" s="8">
        <v>479363.00605522416</v>
      </c>
      <c r="AH377" s="8">
        <v>217754.7149385607</v>
      </c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</row>
    <row r="378" spans="1:133" x14ac:dyDescent="0.2">
      <c r="A378" s="6">
        <v>134</v>
      </c>
      <c r="B378" s="9" t="s">
        <v>313</v>
      </c>
      <c r="C378" s="6" t="s">
        <v>23</v>
      </c>
      <c r="D378" s="6" t="s">
        <v>24</v>
      </c>
      <c r="E378" s="6" t="s">
        <v>25</v>
      </c>
      <c r="F378" s="6" t="s">
        <v>58</v>
      </c>
      <c r="G378" s="6" t="s">
        <v>195</v>
      </c>
      <c r="H378" s="6" t="s">
        <v>195</v>
      </c>
      <c r="I378" s="13">
        <f t="shared" si="26"/>
        <v>9</v>
      </c>
      <c r="J378" s="13">
        <f t="shared" si="23"/>
        <v>0</v>
      </c>
      <c r="K378" s="6" t="s">
        <v>28</v>
      </c>
      <c r="L378" s="6" t="s">
        <v>39</v>
      </c>
      <c r="M378" s="6">
        <v>2</v>
      </c>
      <c r="N378" s="6">
        <v>0</v>
      </c>
      <c r="O378" s="6"/>
      <c r="P378" s="6"/>
      <c r="Q378" s="6"/>
      <c r="R378" s="6"/>
      <c r="S378" s="6"/>
      <c r="T378" s="6"/>
      <c r="U378" s="13">
        <f t="shared" si="27"/>
        <v>0</v>
      </c>
      <c r="V378" s="7"/>
      <c r="W378" s="7"/>
      <c r="X378" s="8" t="s">
        <v>339</v>
      </c>
      <c r="Y378" s="8">
        <v>0.88400665760040265</v>
      </c>
      <c r="Z378" s="8">
        <v>0.88400665760040265</v>
      </c>
      <c r="AA378" s="8">
        <v>3.6492817401885986</v>
      </c>
      <c r="AB378" s="8">
        <v>6</v>
      </c>
      <c r="AC378" s="8" t="s">
        <v>340</v>
      </c>
      <c r="AD378" s="8" t="s">
        <v>254</v>
      </c>
      <c r="AE378" s="8">
        <v>2</v>
      </c>
      <c r="AF378" s="8">
        <v>2.3272655010223389</v>
      </c>
      <c r="AG378" s="8">
        <v>474875.58272954344</v>
      </c>
      <c r="AH378" s="8">
        <v>232496.649286056</v>
      </c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</row>
    <row r="379" spans="1:133" x14ac:dyDescent="0.2">
      <c r="A379" s="6">
        <v>245</v>
      </c>
      <c r="B379" s="9" t="s">
        <v>286</v>
      </c>
      <c r="C379" s="6" t="s">
        <v>23</v>
      </c>
      <c r="D379" s="6" t="s">
        <v>24</v>
      </c>
      <c r="E379" s="6" t="s">
        <v>25</v>
      </c>
      <c r="F379" s="6" t="s">
        <v>58</v>
      </c>
      <c r="G379" s="6" t="s">
        <v>27</v>
      </c>
      <c r="H379" s="6" t="s">
        <v>27</v>
      </c>
      <c r="I379" s="13">
        <f t="shared" si="26"/>
        <v>6.25</v>
      </c>
      <c r="J379" s="13">
        <f t="shared" si="23"/>
        <v>0</v>
      </c>
      <c r="K379" s="6" t="s">
        <v>28</v>
      </c>
      <c r="L379" s="6" t="s">
        <v>29</v>
      </c>
      <c r="M379" s="6">
        <v>1</v>
      </c>
      <c r="N379" s="6">
        <v>1</v>
      </c>
      <c r="O379" s="6"/>
      <c r="P379" s="6"/>
      <c r="Q379" s="6"/>
      <c r="R379" s="6"/>
      <c r="S379" s="6"/>
      <c r="T379" s="6"/>
      <c r="U379" s="13">
        <f t="shared" si="27"/>
        <v>0</v>
      </c>
      <c r="V379" s="7"/>
      <c r="W379" s="7"/>
      <c r="X379" s="8" t="s">
        <v>560</v>
      </c>
      <c r="Y379" s="8">
        <v>1.1872114898893191</v>
      </c>
      <c r="Z379" s="8">
        <v>1.1872114898893191</v>
      </c>
      <c r="AA379" s="8">
        <v>2.364799976348877</v>
      </c>
      <c r="AB379" s="8">
        <v>6</v>
      </c>
      <c r="AC379" s="8" t="s">
        <v>561</v>
      </c>
      <c r="AD379" s="8" t="s">
        <v>254</v>
      </c>
      <c r="AE379" s="8">
        <v>1</v>
      </c>
      <c r="AF379" s="8">
        <v>1.2596439123153687</v>
      </c>
      <c r="AG379" s="8">
        <v>486116.20173969434</v>
      </c>
      <c r="AH379" s="8">
        <v>229567.50678711329</v>
      </c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</row>
    <row r="380" spans="1:133" x14ac:dyDescent="0.2">
      <c r="A380" s="6">
        <v>277</v>
      </c>
      <c r="B380" s="9" t="s">
        <v>286</v>
      </c>
      <c r="C380" s="6" t="s">
        <v>23</v>
      </c>
      <c r="D380" s="6" t="s">
        <v>35</v>
      </c>
      <c r="E380" s="6" t="s">
        <v>25</v>
      </c>
      <c r="F380" s="6" t="s">
        <v>40</v>
      </c>
      <c r="G380" s="6" t="s">
        <v>27</v>
      </c>
      <c r="H380" s="6" t="s">
        <v>27</v>
      </c>
      <c r="I380" s="13">
        <f t="shared" si="26"/>
        <v>6.25</v>
      </c>
      <c r="J380" s="13">
        <f t="shared" si="23"/>
        <v>0</v>
      </c>
      <c r="K380" s="6" t="s">
        <v>28</v>
      </c>
      <c r="L380" s="6" t="s">
        <v>29</v>
      </c>
      <c r="M380" s="6">
        <v>1</v>
      </c>
      <c r="N380" s="6">
        <v>1</v>
      </c>
      <c r="O380" s="9" t="s">
        <v>146</v>
      </c>
      <c r="P380" s="6" t="s">
        <v>23</v>
      </c>
      <c r="Q380" s="6" t="s">
        <v>25</v>
      </c>
      <c r="R380" s="6" t="s">
        <v>40</v>
      </c>
      <c r="S380" s="6" t="s">
        <v>49</v>
      </c>
      <c r="T380" s="6" t="s">
        <v>49</v>
      </c>
      <c r="U380" s="13">
        <f t="shared" si="27"/>
        <v>2.25</v>
      </c>
      <c r="V380" s="7"/>
      <c r="W380" s="7"/>
      <c r="X380" s="8" t="s">
        <v>613</v>
      </c>
      <c r="Y380" s="8">
        <v>0.77767969608306853</v>
      </c>
      <c r="Z380" s="8">
        <v>0.77767969608306853</v>
      </c>
      <c r="AA380" s="8">
        <v>2.5733897686004639</v>
      </c>
      <c r="AB380" s="8">
        <v>6</v>
      </c>
      <c r="AC380" s="8" t="s">
        <v>326</v>
      </c>
      <c r="AD380" s="8" t="s">
        <v>568</v>
      </c>
      <c r="AE380" s="8">
        <v>2</v>
      </c>
      <c r="AF380" s="8">
        <v>1.7735481262207031</v>
      </c>
      <c r="AG380" s="8">
        <v>483109.6099903186</v>
      </c>
      <c r="AH380" s="8">
        <v>226540.15251979057</v>
      </c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</row>
    <row r="381" spans="1:133" x14ac:dyDescent="0.2">
      <c r="A381" s="6">
        <v>386</v>
      </c>
      <c r="B381" s="9" t="s">
        <v>286</v>
      </c>
      <c r="C381" s="6" t="s">
        <v>23</v>
      </c>
      <c r="D381" s="6" t="s">
        <v>24</v>
      </c>
      <c r="E381" s="6" t="s">
        <v>25</v>
      </c>
      <c r="F381" s="6" t="s">
        <v>44</v>
      </c>
      <c r="G381" s="6" t="s">
        <v>27</v>
      </c>
      <c r="H381" s="6" t="s">
        <v>27</v>
      </c>
      <c r="I381" s="13">
        <f t="shared" si="26"/>
        <v>6.25</v>
      </c>
      <c r="J381" s="13">
        <f t="shared" si="23"/>
        <v>0</v>
      </c>
      <c r="K381" s="6" t="s">
        <v>28</v>
      </c>
      <c r="L381" s="6" t="s">
        <v>29</v>
      </c>
      <c r="M381" s="6">
        <v>1</v>
      </c>
      <c r="N381" s="6">
        <v>1</v>
      </c>
      <c r="O381" s="6"/>
      <c r="P381" s="6"/>
      <c r="Q381" s="6"/>
      <c r="R381" s="6"/>
      <c r="S381" s="6"/>
      <c r="T381" s="6"/>
      <c r="U381" s="13">
        <f t="shared" si="27"/>
        <v>0</v>
      </c>
      <c r="V381" s="7"/>
      <c r="W381" s="7"/>
      <c r="X381" s="8" t="s">
        <v>805</v>
      </c>
      <c r="Y381" s="8">
        <v>0.62142631053924535</v>
      </c>
      <c r="Z381" s="8">
        <v>0.62142631053924535</v>
      </c>
      <c r="AA381" s="8">
        <v>2.4614393711090088</v>
      </c>
      <c r="AB381" s="8">
        <v>6</v>
      </c>
      <c r="AC381" s="8" t="s">
        <v>806</v>
      </c>
      <c r="AD381" s="8" t="s">
        <v>799</v>
      </c>
      <c r="AE381" s="8">
        <v>2</v>
      </c>
      <c r="AF381" s="8">
        <v>1.5048030614852905</v>
      </c>
      <c r="AG381" s="8">
        <v>480435.22471163998</v>
      </c>
      <c r="AH381" s="8">
        <v>209015.34515999979</v>
      </c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</row>
    <row r="382" spans="1:133" x14ac:dyDescent="0.2">
      <c r="A382" s="6">
        <v>413</v>
      </c>
      <c r="B382" s="9" t="s">
        <v>286</v>
      </c>
      <c r="C382" s="6" t="s">
        <v>23</v>
      </c>
      <c r="D382" s="6" t="s">
        <v>35</v>
      </c>
      <c r="E382" s="6" t="s">
        <v>25</v>
      </c>
      <c r="F382" s="6" t="s">
        <v>40</v>
      </c>
      <c r="G382" s="6" t="s">
        <v>27</v>
      </c>
      <c r="H382" s="6" t="s">
        <v>27</v>
      </c>
      <c r="I382" s="13">
        <f t="shared" si="26"/>
        <v>6.25</v>
      </c>
      <c r="J382" s="13">
        <f t="shared" si="23"/>
        <v>0</v>
      </c>
      <c r="K382" s="6" t="s">
        <v>28</v>
      </c>
      <c r="L382" s="6" t="s">
        <v>29</v>
      </c>
      <c r="M382" s="6">
        <v>1</v>
      </c>
      <c r="N382" s="6">
        <v>1</v>
      </c>
      <c r="O382" s="9" t="s">
        <v>146</v>
      </c>
      <c r="P382" s="6" t="s">
        <v>23</v>
      </c>
      <c r="Q382" s="6" t="s">
        <v>25</v>
      </c>
      <c r="R382" s="6" t="s">
        <v>40</v>
      </c>
      <c r="S382" s="6" t="s">
        <v>49</v>
      </c>
      <c r="T382" s="6" t="s">
        <v>49</v>
      </c>
      <c r="U382" s="13">
        <f t="shared" si="27"/>
        <v>2.25</v>
      </c>
      <c r="V382" s="7"/>
      <c r="W382" s="7"/>
      <c r="X382" s="8" t="s">
        <v>850</v>
      </c>
      <c r="Y382" s="8">
        <v>0.65884735584259035</v>
      </c>
      <c r="Z382" s="8">
        <v>0.65884735584259035</v>
      </c>
      <c r="AA382" s="8">
        <v>2.5842256546020508</v>
      </c>
      <c r="AB382" s="8">
        <v>6</v>
      </c>
      <c r="AC382" s="8" t="s">
        <v>851</v>
      </c>
      <c r="AD382" s="8" t="s">
        <v>799</v>
      </c>
      <c r="AE382" s="8">
        <v>2</v>
      </c>
      <c r="AF382" s="8">
        <v>1.6604903936386108</v>
      </c>
      <c r="AG382" s="8">
        <v>477798.40067962673</v>
      </c>
      <c r="AH382" s="8">
        <v>209230.70467529001</v>
      </c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</row>
    <row r="383" spans="1:133" x14ac:dyDescent="0.2">
      <c r="A383" s="6">
        <v>95</v>
      </c>
      <c r="B383" s="9" t="s">
        <v>213</v>
      </c>
      <c r="C383" s="6" t="s">
        <v>23</v>
      </c>
      <c r="D383" s="6" t="s">
        <v>24</v>
      </c>
      <c r="E383" s="6" t="s">
        <v>25</v>
      </c>
      <c r="F383" s="6" t="s">
        <v>58</v>
      </c>
      <c r="G383" s="6" t="s">
        <v>27</v>
      </c>
      <c r="H383" s="6" t="s">
        <v>27</v>
      </c>
      <c r="I383" s="13">
        <f t="shared" si="26"/>
        <v>6.25</v>
      </c>
      <c r="J383" s="13">
        <f t="shared" si="23"/>
        <v>0</v>
      </c>
      <c r="K383" s="6" t="s">
        <v>28</v>
      </c>
      <c r="L383" s="6" t="s">
        <v>29</v>
      </c>
      <c r="M383" s="6">
        <v>1</v>
      </c>
      <c r="N383" s="6">
        <v>1</v>
      </c>
      <c r="O383" s="6"/>
      <c r="P383" s="6"/>
      <c r="Q383" s="6"/>
      <c r="R383" s="6"/>
      <c r="S383" s="6"/>
      <c r="T383" s="6"/>
      <c r="U383" s="13">
        <f t="shared" si="27"/>
        <v>0</v>
      </c>
      <c r="V383" s="7"/>
      <c r="W383" s="7"/>
      <c r="X383" s="8" t="s">
        <v>255</v>
      </c>
      <c r="Y383" s="8">
        <v>0.21541673421859747</v>
      </c>
      <c r="Z383" s="8">
        <v>0.21541673421859747</v>
      </c>
      <c r="AA383" s="8">
        <v>3.8024230003356934</v>
      </c>
      <c r="AB383" s="8">
        <v>6</v>
      </c>
      <c r="AC383" s="8" t="s">
        <v>256</v>
      </c>
      <c r="AD383" s="8" t="s">
        <v>254</v>
      </c>
      <c r="AE383" s="8">
        <v>2</v>
      </c>
      <c r="AF383" s="8">
        <v>1.313724160194397</v>
      </c>
      <c r="AG383" s="8">
        <v>463829.50293473154</v>
      </c>
      <c r="AH383" s="8">
        <v>232961.43700116448</v>
      </c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</row>
    <row r="384" spans="1:133" x14ac:dyDescent="0.2">
      <c r="A384" s="6">
        <v>384</v>
      </c>
      <c r="B384" s="9" t="s">
        <v>213</v>
      </c>
      <c r="C384" s="6" t="s">
        <v>23</v>
      </c>
      <c r="D384" s="6" t="s">
        <v>24</v>
      </c>
      <c r="E384" s="6" t="s">
        <v>25</v>
      </c>
      <c r="F384" s="6" t="s">
        <v>58</v>
      </c>
      <c r="G384" s="6" t="s">
        <v>27</v>
      </c>
      <c r="H384" s="6" t="s">
        <v>27</v>
      </c>
      <c r="I384" s="13">
        <f t="shared" si="26"/>
        <v>6.25</v>
      </c>
      <c r="J384" s="13">
        <f t="shared" si="23"/>
        <v>0</v>
      </c>
      <c r="K384" s="6" t="s">
        <v>28</v>
      </c>
      <c r="L384" s="6" t="s">
        <v>29</v>
      </c>
      <c r="M384" s="6">
        <v>1</v>
      </c>
      <c r="N384" s="6">
        <v>1</v>
      </c>
      <c r="O384" s="6"/>
      <c r="P384" s="6"/>
      <c r="Q384" s="6"/>
      <c r="R384" s="6"/>
      <c r="S384" s="6"/>
      <c r="T384" s="6"/>
      <c r="U384" s="13">
        <f t="shared" si="27"/>
        <v>0</v>
      </c>
      <c r="V384" s="7"/>
      <c r="W384" s="7"/>
      <c r="X384" s="8" t="s">
        <v>801</v>
      </c>
      <c r="Y384" s="8">
        <v>0.26088684320449818</v>
      </c>
      <c r="Z384" s="8">
        <v>0.26088684320449818</v>
      </c>
      <c r="AA384" s="8">
        <v>3.4978973865509033</v>
      </c>
      <c r="AB384" s="8">
        <v>5</v>
      </c>
      <c r="AC384" s="8" t="s">
        <v>802</v>
      </c>
      <c r="AD384" s="8" t="s">
        <v>799</v>
      </c>
      <c r="AE384" s="8">
        <v>2</v>
      </c>
      <c r="AF384" s="8">
        <v>1.7837076187133789</v>
      </c>
      <c r="AG384" s="8">
        <v>480970.46606386331</v>
      </c>
      <c r="AH384" s="8">
        <v>208451.08761306884</v>
      </c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</row>
    <row r="385" spans="1:133" s="1" customFormat="1" x14ac:dyDescent="0.2">
      <c r="A385" s="6">
        <v>410</v>
      </c>
      <c r="B385" s="9" t="s">
        <v>213</v>
      </c>
      <c r="C385" s="6" t="s">
        <v>23</v>
      </c>
      <c r="D385" s="6" t="s">
        <v>35</v>
      </c>
      <c r="E385" s="6" t="s">
        <v>25</v>
      </c>
      <c r="F385" s="6" t="s">
        <v>26</v>
      </c>
      <c r="G385" s="6" t="s">
        <v>27</v>
      </c>
      <c r="H385" s="6" t="s">
        <v>27</v>
      </c>
      <c r="I385" s="13">
        <f t="shared" si="26"/>
        <v>6.25</v>
      </c>
      <c r="J385" s="13">
        <f t="shared" si="23"/>
        <v>0</v>
      </c>
      <c r="K385" s="6" t="s">
        <v>28</v>
      </c>
      <c r="L385" s="6" t="s">
        <v>29</v>
      </c>
      <c r="M385" s="6">
        <v>1</v>
      </c>
      <c r="N385" s="6">
        <v>1</v>
      </c>
      <c r="O385" s="9" t="s">
        <v>146</v>
      </c>
      <c r="P385" s="6" t="s">
        <v>67</v>
      </c>
      <c r="Q385" s="6" t="s">
        <v>25</v>
      </c>
      <c r="R385" s="6" t="s">
        <v>26</v>
      </c>
      <c r="S385" s="6" t="s">
        <v>49</v>
      </c>
      <c r="T385" s="6" t="s">
        <v>49</v>
      </c>
      <c r="U385" s="13">
        <f t="shared" si="27"/>
        <v>2.25</v>
      </c>
      <c r="V385" s="7"/>
      <c r="W385" s="7"/>
      <c r="X385" s="8" t="s">
        <v>845</v>
      </c>
      <c r="Y385" s="8">
        <v>0.27128044843673721</v>
      </c>
      <c r="Z385" s="8">
        <v>0.27128044843673721</v>
      </c>
      <c r="AA385" s="8">
        <v>2.4226100444793701</v>
      </c>
      <c r="AB385" s="8">
        <v>6</v>
      </c>
      <c r="AC385" s="8" t="s">
        <v>122</v>
      </c>
      <c r="AD385" s="8" t="s">
        <v>799</v>
      </c>
      <c r="AE385" s="8">
        <v>2</v>
      </c>
      <c r="AF385" s="8">
        <v>1.8130134344100952</v>
      </c>
      <c r="AG385" s="8">
        <v>477239.45552940917</v>
      </c>
      <c r="AH385" s="8">
        <v>209783.80059304833</v>
      </c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</row>
    <row r="386" spans="1:133" x14ac:dyDescent="0.2">
      <c r="A386" s="6">
        <v>235</v>
      </c>
      <c r="B386" s="9" t="s">
        <v>489</v>
      </c>
      <c r="C386" s="6" t="s">
        <v>23</v>
      </c>
      <c r="D386" s="6" t="s">
        <v>24</v>
      </c>
      <c r="E386" s="6" t="s">
        <v>25</v>
      </c>
      <c r="F386" s="6" t="s">
        <v>58</v>
      </c>
      <c r="G386" s="6" t="s">
        <v>27</v>
      </c>
      <c r="H386" s="6" t="s">
        <v>27</v>
      </c>
      <c r="I386" s="13">
        <f t="shared" si="26"/>
        <v>6.25</v>
      </c>
      <c r="J386" s="13">
        <f t="shared" si="23"/>
        <v>0</v>
      </c>
      <c r="K386" s="6" t="s">
        <v>28</v>
      </c>
      <c r="L386" s="6" t="s">
        <v>29</v>
      </c>
      <c r="M386" s="6">
        <v>1</v>
      </c>
      <c r="N386" s="6">
        <v>1</v>
      </c>
      <c r="O386" s="6"/>
      <c r="P386" s="6"/>
      <c r="Q386" s="6"/>
      <c r="R386" s="6"/>
      <c r="S386" s="6"/>
      <c r="T386" s="6"/>
      <c r="U386" s="13">
        <f t="shared" si="27"/>
        <v>0</v>
      </c>
      <c r="V386" s="7"/>
      <c r="W386" s="7"/>
      <c r="X386" s="8" t="s">
        <v>540</v>
      </c>
      <c r="Y386" s="8">
        <v>0.56750997543334991</v>
      </c>
      <c r="Z386" s="8">
        <v>0.56750997543334991</v>
      </c>
      <c r="AA386" s="8">
        <v>1.8680356740951538</v>
      </c>
      <c r="AB386" s="8">
        <v>7</v>
      </c>
      <c r="AC386" s="8" t="s">
        <v>541</v>
      </c>
      <c r="AD386" s="8" t="s">
        <v>254</v>
      </c>
      <c r="AE386" s="8">
        <v>1</v>
      </c>
      <c r="AF386" s="8">
        <v>1.1975740194320679</v>
      </c>
      <c r="AG386" s="8">
        <v>489196.23236381629</v>
      </c>
      <c r="AH386" s="8">
        <v>220234.59289889145</v>
      </c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</row>
    <row r="387" spans="1:133" s="1" customFormat="1" x14ac:dyDescent="0.2">
      <c r="A387" s="6">
        <v>230</v>
      </c>
      <c r="B387" s="9" t="s">
        <v>469</v>
      </c>
      <c r="C387" s="6" t="s">
        <v>23</v>
      </c>
      <c r="D387" s="6" t="s">
        <v>24</v>
      </c>
      <c r="E387" s="6" t="s">
        <v>25</v>
      </c>
      <c r="F387" s="6" t="s">
        <v>26</v>
      </c>
      <c r="G387" s="6" t="s">
        <v>27</v>
      </c>
      <c r="H387" s="6" t="s">
        <v>27</v>
      </c>
      <c r="I387" s="13">
        <f t="shared" si="26"/>
        <v>6.25</v>
      </c>
      <c r="J387" s="13">
        <f t="shared" ref="J387:J441" si="28">IF(B387="D3-X1",1,0)</f>
        <v>0</v>
      </c>
      <c r="K387" s="6" t="s">
        <v>28</v>
      </c>
      <c r="L387" s="6" t="s">
        <v>29</v>
      </c>
      <c r="M387" s="6">
        <v>1</v>
      </c>
      <c r="N387" s="6">
        <v>1</v>
      </c>
      <c r="O387" s="6"/>
      <c r="P387" s="6"/>
      <c r="Q387" s="6"/>
      <c r="R387" s="6"/>
      <c r="S387" s="6"/>
      <c r="T387" s="6"/>
      <c r="U387" s="13">
        <f t="shared" si="27"/>
        <v>0</v>
      </c>
      <c r="V387" s="7"/>
      <c r="W387" s="7"/>
      <c r="X387" s="8" t="s">
        <v>531</v>
      </c>
      <c r="Y387" s="8">
        <v>0.40039019584655738</v>
      </c>
      <c r="Z387" s="8">
        <v>0.40039019584655738</v>
      </c>
      <c r="AA387" s="8">
        <v>2.6073155403137207</v>
      </c>
      <c r="AB387" s="8">
        <v>6</v>
      </c>
      <c r="AC387" s="8" t="s">
        <v>532</v>
      </c>
      <c r="AD387" s="8" t="s">
        <v>254</v>
      </c>
      <c r="AE387" s="8">
        <v>2</v>
      </c>
      <c r="AF387" s="8">
        <v>1.4404919147491455</v>
      </c>
      <c r="AG387" s="8">
        <v>487989.295138065</v>
      </c>
      <c r="AH387" s="8">
        <v>221268.06413174828</v>
      </c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</row>
    <row r="388" spans="1:133" x14ac:dyDescent="0.2">
      <c r="A388" s="6">
        <v>366</v>
      </c>
      <c r="B388" s="9" t="s">
        <v>723</v>
      </c>
      <c r="C388" s="6" t="s">
        <v>23</v>
      </c>
      <c r="D388" s="6" t="s">
        <v>35</v>
      </c>
      <c r="E388" s="6" t="s">
        <v>25</v>
      </c>
      <c r="F388" s="6" t="s">
        <v>40</v>
      </c>
      <c r="G388" s="6" t="s">
        <v>27</v>
      </c>
      <c r="H388" s="6" t="s">
        <v>27</v>
      </c>
      <c r="I388" s="13">
        <f t="shared" si="26"/>
        <v>6.25</v>
      </c>
      <c r="J388" s="13">
        <f t="shared" si="28"/>
        <v>0</v>
      </c>
      <c r="K388" s="6" t="s">
        <v>28</v>
      </c>
      <c r="L388" s="6" t="s">
        <v>29</v>
      </c>
      <c r="M388" s="6">
        <v>1</v>
      </c>
      <c r="N388" s="6">
        <v>1</v>
      </c>
      <c r="O388" s="9" t="s">
        <v>146</v>
      </c>
      <c r="P388" s="6" t="s">
        <v>23</v>
      </c>
      <c r="Q388" s="6" t="s">
        <v>25</v>
      </c>
      <c r="R388" s="6" t="s">
        <v>40</v>
      </c>
      <c r="S388" s="6" t="s">
        <v>49</v>
      </c>
      <c r="T388" s="6" t="s">
        <v>49</v>
      </c>
      <c r="U388" s="13">
        <f t="shared" si="27"/>
        <v>2.25</v>
      </c>
      <c r="V388" s="7"/>
      <c r="W388" s="7"/>
      <c r="X388" s="8" t="s">
        <v>766</v>
      </c>
      <c r="Y388" s="8">
        <v>0.24402155756950378</v>
      </c>
      <c r="Z388" s="8">
        <v>0.24402155756950378</v>
      </c>
      <c r="AA388" s="8">
        <v>2.2148432731628418</v>
      </c>
      <c r="AB388" s="8">
        <v>8</v>
      </c>
      <c r="AC388" s="8" t="s">
        <v>767</v>
      </c>
      <c r="AD388" s="8" t="s">
        <v>568</v>
      </c>
      <c r="AE388" s="8">
        <v>2</v>
      </c>
      <c r="AF388" s="8">
        <v>1.3211671113967896</v>
      </c>
      <c r="AG388" s="8">
        <v>481785.77078461845</v>
      </c>
      <c r="AH388" s="8">
        <v>209525.18181660728</v>
      </c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</row>
    <row r="389" spans="1:133" s="1" customFormat="1" x14ac:dyDescent="0.2">
      <c r="A389" s="6">
        <v>99</v>
      </c>
      <c r="B389" s="9" t="s">
        <v>240</v>
      </c>
      <c r="C389" s="6" t="s">
        <v>23</v>
      </c>
      <c r="D389" s="6" t="s">
        <v>24</v>
      </c>
      <c r="E389" s="6" t="s">
        <v>25</v>
      </c>
      <c r="F389" s="6" t="s">
        <v>44</v>
      </c>
      <c r="G389" s="6" t="s">
        <v>27</v>
      </c>
      <c r="H389" s="6" t="s">
        <v>27</v>
      </c>
      <c r="I389" s="13">
        <f t="shared" si="26"/>
        <v>6.25</v>
      </c>
      <c r="J389" s="13">
        <f t="shared" si="28"/>
        <v>0</v>
      </c>
      <c r="K389" s="6" t="s">
        <v>28</v>
      </c>
      <c r="L389" s="6" t="s">
        <v>29</v>
      </c>
      <c r="M389" s="6">
        <v>1</v>
      </c>
      <c r="N389" s="6">
        <v>1</v>
      </c>
      <c r="O389" s="6"/>
      <c r="P389" s="6"/>
      <c r="Q389" s="6"/>
      <c r="R389" s="6"/>
      <c r="S389" s="6"/>
      <c r="T389" s="6"/>
      <c r="U389" s="13">
        <f t="shared" si="27"/>
        <v>0</v>
      </c>
      <c r="V389" s="7"/>
      <c r="W389" s="7"/>
      <c r="X389" s="8" t="s">
        <v>263</v>
      </c>
      <c r="Y389" s="8">
        <v>0.21347228407859797</v>
      </c>
      <c r="Z389" s="8">
        <v>0.21347228407859797</v>
      </c>
      <c r="AA389" s="8">
        <v>2.1556529998779297</v>
      </c>
      <c r="AB389" s="8">
        <v>9</v>
      </c>
      <c r="AC389" s="8" t="s">
        <v>264</v>
      </c>
      <c r="AD389" s="8" t="s">
        <v>254</v>
      </c>
      <c r="AE389" s="8">
        <v>2</v>
      </c>
      <c r="AF389" s="8">
        <v>1.0660936832427979</v>
      </c>
      <c r="AG389" s="8">
        <v>464133.99038925482</v>
      </c>
      <c r="AH389" s="8">
        <v>234492.44940359564</v>
      </c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</row>
    <row r="390" spans="1:133" x14ac:dyDescent="0.2">
      <c r="A390" s="4">
        <v>1</v>
      </c>
      <c r="B390" s="9" t="s">
        <v>22</v>
      </c>
      <c r="C390" s="4" t="s">
        <v>23</v>
      </c>
      <c r="D390" s="4" t="s">
        <v>24</v>
      </c>
      <c r="E390" s="4" t="s">
        <v>25</v>
      </c>
      <c r="F390" s="4" t="s">
        <v>26</v>
      </c>
      <c r="G390" s="4" t="s">
        <v>27</v>
      </c>
      <c r="H390" s="4" t="s">
        <v>27</v>
      </c>
      <c r="I390" s="13">
        <f t="shared" si="26"/>
        <v>6.25</v>
      </c>
      <c r="J390" s="13">
        <f t="shared" si="28"/>
        <v>0</v>
      </c>
      <c r="K390" s="4" t="s">
        <v>28</v>
      </c>
      <c r="L390" s="4" t="s">
        <v>29</v>
      </c>
      <c r="M390" s="4">
        <v>1</v>
      </c>
      <c r="N390" s="4">
        <v>1</v>
      </c>
      <c r="O390" s="4"/>
      <c r="P390" s="4"/>
      <c r="Q390" s="4"/>
      <c r="R390" s="4"/>
      <c r="S390" s="4"/>
      <c r="T390" s="4"/>
      <c r="U390" s="13">
        <f t="shared" si="27"/>
        <v>0</v>
      </c>
      <c r="V390" s="5"/>
      <c r="W390" s="5"/>
      <c r="X390" t="s">
        <v>30</v>
      </c>
      <c r="Y390">
        <v>0.46978932619094865</v>
      </c>
      <c r="Z390">
        <v>0.46978932619094865</v>
      </c>
      <c r="AA390">
        <v>2.5797252655029297</v>
      </c>
      <c r="AB390">
        <v>7</v>
      </c>
      <c r="AC390" t="s">
        <v>31</v>
      </c>
      <c r="AD390" t="s">
        <v>32</v>
      </c>
      <c r="AE390">
        <v>2</v>
      </c>
      <c r="AF390">
        <v>2.2102837562561035</v>
      </c>
      <c r="AG390">
        <v>476636.33844996931</v>
      </c>
      <c r="AH390">
        <v>226828.18855820087</v>
      </c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</row>
    <row r="391" spans="1:133" x14ac:dyDescent="0.2">
      <c r="A391" s="6">
        <v>13</v>
      </c>
      <c r="B391" s="9" t="s">
        <v>22</v>
      </c>
      <c r="C391" s="6" t="s">
        <v>23</v>
      </c>
      <c r="D391" s="6" t="s">
        <v>35</v>
      </c>
      <c r="E391" s="6" t="s">
        <v>25</v>
      </c>
      <c r="F391" s="6" t="s">
        <v>26</v>
      </c>
      <c r="G391" s="6" t="s">
        <v>27</v>
      </c>
      <c r="H391" s="6" t="s">
        <v>27</v>
      </c>
      <c r="I391" s="13">
        <f t="shared" si="26"/>
        <v>6.25</v>
      </c>
      <c r="J391" s="13">
        <f t="shared" si="28"/>
        <v>0</v>
      </c>
      <c r="K391" s="6" t="s">
        <v>28</v>
      </c>
      <c r="L391" s="6" t="s">
        <v>29</v>
      </c>
      <c r="M391" s="6">
        <v>1</v>
      </c>
      <c r="N391" s="6">
        <v>1</v>
      </c>
      <c r="O391" s="9" t="s">
        <v>47</v>
      </c>
      <c r="P391" s="6" t="s">
        <v>34</v>
      </c>
      <c r="Q391" s="6" t="s">
        <v>25</v>
      </c>
      <c r="R391" s="6" t="s">
        <v>26</v>
      </c>
      <c r="S391" s="6" t="s">
        <v>49</v>
      </c>
      <c r="T391" s="6" t="s">
        <v>61</v>
      </c>
      <c r="U391" s="13">
        <f t="shared" si="27"/>
        <v>1.5</v>
      </c>
      <c r="V391" s="7"/>
      <c r="W391" s="14" t="s">
        <v>981</v>
      </c>
      <c r="X391" s="8" t="s">
        <v>76</v>
      </c>
      <c r="Y391" s="8">
        <v>0.19292379260063175</v>
      </c>
      <c r="Z391" s="8">
        <v>0.19292379260063175</v>
      </c>
      <c r="AA391" s="8">
        <v>2.5342099666595459</v>
      </c>
      <c r="AB391" s="8">
        <v>8</v>
      </c>
      <c r="AC391" s="8" t="s">
        <v>77</v>
      </c>
      <c r="AD391" s="8" t="s">
        <v>32</v>
      </c>
      <c r="AE391" s="8">
        <v>2</v>
      </c>
      <c r="AF391" s="8">
        <v>1.1702884435653687</v>
      </c>
      <c r="AG391" s="8">
        <v>471411.51312344352</v>
      </c>
      <c r="AH391" s="8">
        <v>227539.61116459468</v>
      </c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</row>
    <row r="392" spans="1:133" x14ac:dyDescent="0.2">
      <c r="A392" s="6">
        <v>65</v>
      </c>
      <c r="B392" s="9" t="s">
        <v>22</v>
      </c>
      <c r="C392" s="6" t="s">
        <v>23</v>
      </c>
      <c r="D392" s="6" t="s">
        <v>24</v>
      </c>
      <c r="E392" s="6" t="s">
        <v>25</v>
      </c>
      <c r="F392" s="6" t="s">
        <v>40</v>
      </c>
      <c r="G392" s="6" t="s">
        <v>27</v>
      </c>
      <c r="H392" s="6" t="s">
        <v>27</v>
      </c>
      <c r="I392" s="13">
        <f t="shared" si="26"/>
        <v>6.25</v>
      </c>
      <c r="J392" s="13">
        <f t="shared" si="28"/>
        <v>0</v>
      </c>
      <c r="K392" s="6" t="s">
        <v>28</v>
      </c>
      <c r="L392" s="6" t="s">
        <v>51</v>
      </c>
      <c r="M392" s="6">
        <v>1</v>
      </c>
      <c r="N392" s="6">
        <v>1</v>
      </c>
      <c r="O392" s="6"/>
      <c r="P392" s="6"/>
      <c r="Q392" s="6"/>
      <c r="R392" s="6"/>
      <c r="S392" s="6"/>
      <c r="T392" s="6"/>
      <c r="U392" s="13">
        <f t="shared" si="27"/>
        <v>0</v>
      </c>
      <c r="V392" s="7"/>
      <c r="W392" s="7"/>
      <c r="X392" s="8" t="s">
        <v>185</v>
      </c>
      <c r="Y392" s="8">
        <v>0.39634310007095336</v>
      </c>
      <c r="Z392" s="8">
        <v>0.39634310007095336</v>
      </c>
      <c r="AA392" s="8">
        <v>2.6082372665405273</v>
      </c>
      <c r="AB392" s="8">
        <v>6</v>
      </c>
      <c r="AC392" s="8" t="s">
        <v>186</v>
      </c>
      <c r="AD392" s="8" t="s">
        <v>32</v>
      </c>
      <c r="AE392" s="8">
        <v>2</v>
      </c>
      <c r="AF392" s="8">
        <v>1.3158314228057861</v>
      </c>
      <c r="AG392" s="8">
        <v>466575.54244150815</v>
      </c>
      <c r="AH392" s="8">
        <v>227746.37521645552</v>
      </c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</row>
    <row r="393" spans="1:133" x14ac:dyDescent="0.2">
      <c r="A393" s="6">
        <v>71</v>
      </c>
      <c r="B393" s="9" t="s">
        <v>22</v>
      </c>
      <c r="C393" s="6" t="s">
        <v>23</v>
      </c>
      <c r="D393" s="6" t="s">
        <v>24</v>
      </c>
      <c r="E393" s="6" t="s">
        <v>25</v>
      </c>
      <c r="F393" s="6" t="s">
        <v>26</v>
      </c>
      <c r="G393" s="6" t="s">
        <v>27</v>
      </c>
      <c r="H393" s="6" t="s">
        <v>27</v>
      </c>
      <c r="I393" s="13">
        <f t="shared" si="26"/>
        <v>6.25</v>
      </c>
      <c r="J393" s="13">
        <f t="shared" si="28"/>
        <v>0</v>
      </c>
      <c r="K393" s="6" t="s">
        <v>28</v>
      </c>
      <c r="L393" s="6" t="s">
        <v>29</v>
      </c>
      <c r="M393" s="6">
        <v>1</v>
      </c>
      <c r="N393" s="6">
        <v>1</v>
      </c>
      <c r="O393" s="6"/>
      <c r="P393" s="6"/>
      <c r="Q393" s="6"/>
      <c r="R393" s="6"/>
      <c r="S393" s="6"/>
      <c r="T393" s="6"/>
      <c r="U393" s="13">
        <f t="shared" si="27"/>
        <v>0</v>
      </c>
      <c r="V393" s="7"/>
      <c r="W393" s="7"/>
      <c r="X393" s="8" t="s">
        <v>200</v>
      </c>
      <c r="Y393" s="8">
        <v>0.29090397357940678</v>
      </c>
      <c r="Z393" s="8">
        <v>0.29090397357940678</v>
      </c>
      <c r="AA393" s="8">
        <v>3.4528005123138428</v>
      </c>
      <c r="AB393" s="8">
        <v>6</v>
      </c>
      <c r="AC393" s="8" t="s">
        <v>201</v>
      </c>
      <c r="AD393" s="8" t="s">
        <v>32</v>
      </c>
      <c r="AE393" s="8">
        <v>2</v>
      </c>
      <c r="AF393" s="8">
        <v>1.4977922439575195</v>
      </c>
      <c r="AG393" s="8">
        <v>469575.11392459483</v>
      </c>
      <c r="AH393" s="8">
        <v>227281.39276009778</v>
      </c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</row>
    <row r="394" spans="1:133" x14ac:dyDescent="0.2">
      <c r="A394" s="6">
        <v>165</v>
      </c>
      <c r="B394" s="9" t="s">
        <v>22</v>
      </c>
      <c r="C394" s="6" t="s">
        <v>23</v>
      </c>
      <c r="D394" s="6" t="s">
        <v>24</v>
      </c>
      <c r="E394" s="6" t="s">
        <v>25</v>
      </c>
      <c r="F394" s="6" t="s">
        <v>26</v>
      </c>
      <c r="G394" s="6" t="s">
        <v>27</v>
      </c>
      <c r="H394" s="6" t="s">
        <v>27</v>
      </c>
      <c r="I394" s="13">
        <f t="shared" si="26"/>
        <v>6.25</v>
      </c>
      <c r="J394" s="13">
        <f t="shared" si="28"/>
        <v>0</v>
      </c>
      <c r="K394" s="6" t="s">
        <v>28</v>
      </c>
      <c r="L394" s="6" t="s">
        <v>29</v>
      </c>
      <c r="M394" s="6">
        <v>1</v>
      </c>
      <c r="N394" s="6">
        <v>1</v>
      </c>
      <c r="O394" s="6"/>
      <c r="P394" s="6"/>
      <c r="Q394" s="6"/>
      <c r="R394" s="6"/>
      <c r="S394" s="6"/>
      <c r="T394" s="6"/>
      <c r="U394" s="13">
        <f t="shared" si="27"/>
        <v>0</v>
      </c>
      <c r="V394" s="7"/>
      <c r="W394" s="7"/>
      <c r="X394" s="8" t="s">
        <v>400</v>
      </c>
      <c r="Y394" s="8">
        <v>0.21388443231582646</v>
      </c>
      <c r="Z394" s="8">
        <v>0.21388443231582646</v>
      </c>
      <c r="AA394" s="8">
        <v>1.9267452955245972</v>
      </c>
      <c r="AB394" s="8">
        <v>9</v>
      </c>
      <c r="AC394" s="8" t="s">
        <v>401</v>
      </c>
      <c r="AD394" s="8" t="s">
        <v>254</v>
      </c>
      <c r="AE394" s="8">
        <v>2</v>
      </c>
      <c r="AF394" s="8">
        <v>1.0041567087173462</v>
      </c>
      <c r="AG394" s="8">
        <v>486588.74712691747</v>
      </c>
      <c r="AH394" s="8">
        <v>234768.24360038497</v>
      </c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</row>
    <row r="395" spans="1:133" x14ac:dyDescent="0.2">
      <c r="A395" s="6">
        <v>166</v>
      </c>
      <c r="B395" s="9" t="s">
        <v>22</v>
      </c>
      <c r="C395" s="6" t="s">
        <v>23</v>
      </c>
      <c r="D395" s="6" t="s">
        <v>24</v>
      </c>
      <c r="E395" s="6" t="s">
        <v>25</v>
      </c>
      <c r="F395" s="6" t="s">
        <v>58</v>
      </c>
      <c r="G395" s="6" t="s">
        <v>27</v>
      </c>
      <c r="H395" s="6" t="s">
        <v>27</v>
      </c>
      <c r="I395" s="13">
        <f t="shared" si="26"/>
        <v>6.25</v>
      </c>
      <c r="J395" s="13">
        <f t="shared" si="28"/>
        <v>0</v>
      </c>
      <c r="K395" s="6" t="s">
        <v>28</v>
      </c>
      <c r="L395" s="6" t="s">
        <v>34</v>
      </c>
      <c r="M395" s="6">
        <v>1</v>
      </c>
      <c r="N395" s="6">
        <v>0</v>
      </c>
      <c r="O395" s="6"/>
      <c r="P395" s="6"/>
      <c r="Q395" s="6"/>
      <c r="R395" s="6"/>
      <c r="S395" s="6"/>
      <c r="T395" s="6"/>
      <c r="U395" s="13">
        <f t="shared" si="27"/>
        <v>0</v>
      </c>
      <c r="V395" s="7"/>
      <c r="W395" s="7"/>
      <c r="X395" s="8" t="s">
        <v>402</v>
      </c>
      <c r="Y395" s="8">
        <v>0.31012305259704614</v>
      </c>
      <c r="Z395" s="8">
        <v>0.31012305259704614</v>
      </c>
      <c r="AA395" s="8">
        <v>2.4729313850402832</v>
      </c>
      <c r="AB395" s="8">
        <v>8</v>
      </c>
      <c r="AC395" s="8" t="s">
        <v>403</v>
      </c>
      <c r="AD395" s="8" t="s">
        <v>254</v>
      </c>
      <c r="AE395" s="8">
        <v>2</v>
      </c>
      <c r="AF395" s="8">
        <v>1.1684718132019043</v>
      </c>
      <c r="AG395" s="8">
        <v>486726.63977247319</v>
      </c>
      <c r="AH395" s="8">
        <v>234220.11777233149</v>
      </c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</row>
    <row r="396" spans="1:133" x14ac:dyDescent="0.2">
      <c r="A396" s="6">
        <v>191</v>
      </c>
      <c r="B396" s="9" t="s">
        <v>22</v>
      </c>
      <c r="C396" s="6" t="s">
        <v>23</v>
      </c>
      <c r="D396" s="6" t="s">
        <v>24</v>
      </c>
      <c r="E396" s="6" t="s">
        <v>25</v>
      </c>
      <c r="F396" s="6" t="s">
        <v>58</v>
      </c>
      <c r="G396" s="6" t="s">
        <v>27</v>
      </c>
      <c r="H396" s="6" t="s">
        <v>27</v>
      </c>
      <c r="I396" s="13">
        <f t="shared" si="26"/>
        <v>6.25</v>
      </c>
      <c r="J396" s="13">
        <f t="shared" si="28"/>
        <v>0</v>
      </c>
      <c r="K396" s="6" t="s">
        <v>28</v>
      </c>
      <c r="L396" s="6" t="s">
        <v>29</v>
      </c>
      <c r="M396" s="6">
        <v>1</v>
      </c>
      <c r="N396" s="6">
        <v>1</v>
      </c>
      <c r="O396" s="6"/>
      <c r="P396" s="6"/>
      <c r="Q396" s="6"/>
      <c r="R396" s="6"/>
      <c r="S396" s="6"/>
      <c r="T396" s="6"/>
      <c r="U396" s="13">
        <f t="shared" si="27"/>
        <v>0</v>
      </c>
      <c r="V396" s="7"/>
      <c r="W396" s="7"/>
      <c r="X396" s="8" t="s">
        <v>452</v>
      </c>
      <c r="Y396" s="8">
        <v>0.24527893900871284</v>
      </c>
      <c r="Z396" s="8">
        <v>0.24527893900871284</v>
      </c>
      <c r="AA396" s="8">
        <v>3.167374849319458</v>
      </c>
      <c r="AB396" s="8">
        <v>7</v>
      </c>
      <c r="AC396" s="8" t="s">
        <v>453</v>
      </c>
      <c r="AD396" s="8" t="s">
        <v>254</v>
      </c>
      <c r="AE396" s="8">
        <v>2</v>
      </c>
      <c r="AF396" s="8">
        <v>1.6386289596557617</v>
      </c>
      <c r="AG396" s="8">
        <v>492094.19783852698</v>
      </c>
      <c r="AH396" s="8">
        <v>227961.75716239333</v>
      </c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</row>
    <row r="397" spans="1:133" x14ac:dyDescent="0.2">
      <c r="A397" s="6">
        <v>192</v>
      </c>
      <c r="B397" s="9" t="s">
        <v>22</v>
      </c>
      <c r="C397" s="6" t="s">
        <v>23</v>
      </c>
      <c r="D397" s="6" t="s">
        <v>24</v>
      </c>
      <c r="E397" s="6" t="s">
        <v>25</v>
      </c>
      <c r="F397" s="6" t="s">
        <v>58</v>
      </c>
      <c r="G397" s="6" t="s">
        <v>27</v>
      </c>
      <c r="H397" s="6" t="s">
        <v>27</v>
      </c>
      <c r="I397" s="13">
        <f t="shared" si="26"/>
        <v>6.25</v>
      </c>
      <c r="J397" s="13">
        <f t="shared" si="28"/>
        <v>0</v>
      </c>
      <c r="K397" s="6" t="s">
        <v>28</v>
      </c>
      <c r="L397" s="6" t="s">
        <v>34</v>
      </c>
      <c r="M397" s="6">
        <v>1</v>
      </c>
      <c r="N397" s="6">
        <v>0</v>
      </c>
      <c r="O397" s="6"/>
      <c r="P397" s="6"/>
      <c r="Q397" s="6"/>
      <c r="R397" s="6"/>
      <c r="S397" s="6"/>
      <c r="T397" s="6"/>
      <c r="U397" s="13">
        <f t="shared" si="27"/>
        <v>0</v>
      </c>
      <c r="V397" s="7"/>
      <c r="W397" s="7"/>
      <c r="X397" s="8" t="s">
        <v>454</v>
      </c>
      <c r="Y397" s="8">
        <v>0.36214355230331435</v>
      </c>
      <c r="Z397" s="8">
        <v>0.36214355230331435</v>
      </c>
      <c r="AA397" s="8">
        <v>2.4278800487518311</v>
      </c>
      <c r="AB397" s="8">
        <v>8</v>
      </c>
      <c r="AC397" s="8" t="s">
        <v>455</v>
      </c>
      <c r="AD397" s="8" t="s">
        <v>254</v>
      </c>
      <c r="AE397" s="8">
        <v>2</v>
      </c>
      <c r="AF397" s="8">
        <v>1.2458354234695435</v>
      </c>
      <c r="AG397" s="8">
        <v>492196.88720465056</v>
      </c>
      <c r="AH397" s="8">
        <v>225207.00707611823</v>
      </c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</row>
    <row r="398" spans="1:133" x14ac:dyDescent="0.2">
      <c r="A398" s="6">
        <v>193</v>
      </c>
      <c r="B398" s="9" t="s">
        <v>22</v>
      </c>
      <c r="C398" s="6" t="s">
        <v>23</v>
      </c>
      <c r="D398" s="6" t="s">
        <v>24</v>
      </c>
      <c r="E398" s="6" t="s">
        <v>25</v>
      </c>
      <c r="F398" s="6" t="s">
        <v>26</v>
      </c>
      <c r="G398" s="6" t="s">
        <v>27</v>
      </c>
      <c r="H398" s="6" t="s">
        <v>27</v>
      </c>
      <c r="I398" s="13">
        <f t="shared" si="26"/>
        <v>6.25</v>
      </c>
      <c r="J398" s="13">
        <f t="shared" si="28"/>
        <v>0</v>
      </c>
      <c r="K398" s="6" t="s">
        <v>28</v>
      </c>
      <c r="L398" s="6" t="s">
        <v>29</v>
      </c>
      <c r="M398" s="6">
        <v>1</v>
      </c>
      <c r="N398" s="6">
        <v>1</v>
      </c>
      <c r="O398" s="6"/>
      <c r="P398" s="6"/>
      <c r="Q398" s="6"/>
      <c r="R398" s="6"/>
      <c r="S398" s="6"/>
      <c r="T398" s="6"/>
      <c r="U398" s="13">
        <f t="shared" si="27"/>
        <v>0</v>
      </c>
      <c r="V398" s="7"/>
      <c r="W398" s="7"/>
      <c r="X398" s="8" t="s">
        <v>456</v>
      </c>
      <c r="Y398" s="8">
        <v>0.2233921551704407</v>
      </c>
      <c r="Z398" s="8">
        <v>0.2233921551704407</v>
      </c>
      <c r="AA398" s="8">
        <v>2.4701764583587646</v>
      </c>
      <c r="AB398" s="8">
        <v>8</v>
      </c>
      <c r="AC398" s="8" t="s">
        <v>457</v>
      </c>
      <c r="AD398" s="8" t="s">
        <v>254</v>
      </c>
      <c r="AE398" s="8">
        <v>2</v>
      </c>
      <c r="AF398" s="8">
        <v>1.2233656644821167</v>
      </c>
      <c r="AG398" s="8">
        <v>492423.45946104609</v>
      </c>
      <c r="AH398" s="8">
        <v>219898.4255814871</v>
      </c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</row>
    <row r="399" spans="1:133" x14ac:dyDescent="0.2">
      <c r="A399" s="6">
        <v>226</v>
      </c>
      <c r="B399" s="9" t="s">
        <v>22</v>
      </c>
      <c r="C399" s="6" t="s">
        <v>23</v>
      </c>
      <c r="D399" s="6" t="s">
        <v>24</v>
      </c>
      <c r="E399" s="6" t="s">
        <v>25</v>
      </c>
      <c r="F399" s="6" t="s">
        <v>40</v>
      </c>
      <c r="G399" s="6" t="s">
        <v>27</v>
      </c>
      <c r="H399" s="6" t="s">
        <v>27</v>
      </c>
      <c r="I399" s="13">
        <f t="shared" si="26"/>
        <v>6.25</v>
      </c>
      <c r="J399" s="13">
        <f t="shared" si="28"/>
        <v>0</v>
      </c>
      <c r="K399" s="6" t="s">
        <v>28</v>
      </c>
      <c r="L399" s="6" t="s">
        <v>29</v>
      </c>
      <c r="M399" s="6">
        <v>1</v>
      </c>
      <c r="N399" s="6">
        <v>1</v>
      </c>
      <c r="O399" s="6"/>
      <c r="P399" s="6"/>
      <c r="Q399" s="6"/>
      <c r="R399" s="6"/>
      <c r="S399" s="6"/>
      <c r="T399" s="6"/>
      <c r="U399" s="13">
        <f t="shared" si="27"/>
        <v>0</v>
      </c>
      <c r="V399" s="7"/>
      <c r="W399" s="7"/>
      <c r="X399" s="8" t="s">
        <v>524</v>
      </c>
      <c r="Y399" s="8">
        <v>0.40797917842865</v>
      </c>
      <c r="Z399" s="8">
        <v>0.40797917842865</v>
      </c>
      <c r="AA399" s="8">
        <v>3.4893286228179932</v>
      </c>
      <c r="AB399" s="8">
        <v>5</v>
      </c>
      <c r="AC399" s="8" t="s">
        <v>525</v>
      </c>
      <c r="AD399" s="8" t="s">
        <v>254</v>
      </c>
      <c r="AE399" s="8">
        <v>2</v>
      </c>
      <c r="AF399" s="8">
        <v>1.9208254814147949</v>
      </c>
      <c r="AG399" s="8">
        <v>485932.38136705733</v>
      </c>
      <c r="AH399" s="8">
        <v>221719.80407795246</v>
      </c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</row>
    <row r="400" spans="1:133" x14ac:dyDescent="0.2">
      <c r="A400" s="6">
        <v>248</v>
      </c>
      <c r="B400" s="9" t="s">
        <v>22</v>
      </c>
      <c r="C400" s="6" t="s">
        <v>23</v>
      </c>
      <c r="D400" s="6" t="s">
        <v>24</v>
      </c>
      <c r="E400" s="6" t="s">
        <v>25</v>
      </c>
      <c r="F400" s="6" t="s">
        <v>58</v>
      </c>
      <c r="G400" s="6" t="s">
        <v>27</v>
      </c>
      <c r="H400" s="6" t="s">
        <v>27</v>
      </c>
      <c r="I400" s="13">
        <f t="shared" si="26"/>
        <v>6.25</v>
      </c>
      <c r="J400" s="13">
        <f t="shared" si="28"/>
        <v>0</v>
      </c>
      <c r="K400" s="6" t="s">
        <v>28</v>
      </c>
      <c r="L400" s="6" t="s">
        <v>29</v>
      </c>
      <c r="M400" s="6">
        <v>1</v>
      </c>
      <c r="N400" s="6">
        <v>1</v>
      </c>
      <c r="O400" s="6"/>
      <c r="P400" s="6"/>
      <c r="Q400" s="6"/>
      <c r="R400" s="6"/>
      <c r="S400" s="6"/>
      <c r="T400" s="6"/>
      <c r="U400" s="13">
        <f t="shared" si="27"/>
        <v>0</v>
      </c>
      <c r="V400" s="7"/>
      <c r="W400" s="7"/>
      <c r="X400" s="8" t="s">
        <v>566</v>
      </c>
      <c r="Y400" s="8">
        <v>0.25264727234840384</v>
      </c>
      <c r="Z400" s="8">
        <v>0.25264727234840384</v>
      </c>
      <c r="AA400" s="8">
        <v>1.7137573957443237</v>
      </c>
      <c r="AB400" s="8">
        <v>7</v>
      </c>
      <c r="AC400" s="8" t="s">
        <v>567</v>
      </c>
      <c r="AD400" s="8" t="s">
        <v>568</v>
      </c>
      <c r="AE400" s="8">
        <v>1</v>
      </c>
      <c r="AF400" s="8">
        <v>1.0320243835449219</v>
      </c>
      <c r="AG400" s="8">
        <v>487512.41776009795</v>
      </c>
      <c r="AH400" s="8">
        <v>229583.85975205025</v>
      </c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</row>
    <row r="401" spans="1:133" x14ac:dyDescent="0.2">
      <c r="A401" s="6">
        <v>273</v>
      </c>
      <c r="B401" s="9" t="s">
        <v>22</v>
      </c>
      <c r="C401" s="6" t="s">
        <v>23</v>
      </c>
      <c r="D401" s="6" t="s">
        <v>35</v>
      </c>
      <c r="E401" s="6" t="s">
        <v>25</v>
      </c>
      <c r="F401" s="6" t="s">
        <v>44</v>
      </c>
      <c r="G401" s="6" t="s">
        <v>27</v>
      </c>
      <c r="H401" s="6" t="s">
        <v>27</v>
      </c>
      <c r="I401" s="13">
        <f t="shared" ref="I401:I415" si="29">G401*H401/144</f>
        <v>6.25</v>
      </c>
      <c r="J401" s="13">
        <f t="shared" si="28"/>
        <v>0</v>
      </c>
      <c r="K401" s="6" t="s">
        <v>28</v>
      </c>
      <c r="L401" s="6" t="s">
        <v>29</v>
      </c>
      <c r="M401" s="6">
        <v>1</v>
      </c>
      <c r="N401" s="6">
        <v>1</v>
      </c>
      <c r="O401" s="9" t="s">
        <v>47</v>
      </c>
      <c r="P401" s="6" t="s">
        <v>67</v>
      </c>
      <c r="Q401" s="6" t="s">
        <v>25</v>
      </c>
      <c r="R401" s="6" t="s">
        <v>44</v>
      </c>
      <c r="S401" s="6" t="s">
        <v>27</v>
      </c>
      <c r="T401" s="6" t="s">
        <v>49</v>
      </c>
      <c r="U401" s="13">
        <f t="shared" ref="U401:U415" si="30">S401*T401/144</f>
        <v>3.75</v>
      </c>
      <c r="V401" s="7"/>
      <c r="W401" s="7" t="s">
        <v>930</v>
      </c>
      <c r="X401" s="8" t="s">
        <v>606</v>
      </c>
      <c r="Y401" s="8">
        <v>0.31889282941818248</v>
      </c>
      <c r="Z401" s="8">
        <v>0.31889282941818248</v>
      </c>
      <c r="AA401" s="8">
        <v>2.8387610912322998</v>
      </c>
      <c r="AB401" s="8">
        <v>6</v>
      </c>
      <c r="AC401" s="8" t="s">
        <v>607</v>
      </c>
      <c r="AD401" s="8" t="s">
        <v>568</v>
      </c>
      <c r="AE401" s="8">
        <v>1</v>
      </c>
      <c r="AF401" s="8">
        <v>1.7970601320266724</v>
      </c>
      <c r="AG401" s="8">
        <v>483498.34344707709</v>
      </c>
      <c r="AH401" s="8">
        <v>221638.33897113591</v>
      </c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</row>
    <row r="402" spans="1:133" x14ac:dyDescent="0.2">
      <c r="A402" s="6">
        <v>293</v>
      </c>
      <c r="B402" s="9" t="s">
        <v>22</v>
      </c>
      <c r="C402" s="6" t="s">
        <v>23</v>
      </c>
      <c r="D402" s="6" t="s">
        <v>24</v>
      </c>
      <c r="E402" s="6" t="s">
        <v>25</v>
      </c>
      <c r="F402" s="6" t="s">
        <v>58</v>
      </c>
      <c r="G402" s="6" t="s">
        <v>27</v>
      </c>
      <c r="H402" s="6" t="s">
        <v>27</v>
      </c>
      <c r="I402" s="13">
        <f t="shared" si="29"/>
        <v>6.25</v>
      </c>
      <c r="J402" s="13">
        <f t="shared" si="28"/>
        <v>0</v>
      </c>
      <c r="K402" s="6" t="s">
        <v>28</v>
      </c>
      <c r="L402" s="6" t="s">
        <v>29</v>
      </c>
      <c r="M402" s="6">
        <v>1</v>
      </c>
      <c r="N402" s="6">
        <v>1</v>
      </c>
      <c r="O402" s="6"/>
      <c r="P402" s="6"/>
      <c r="Q402" s="6"/>
      <c r="R402" s="6"/>
      <c r="S402" s="6"/>
      <c r="T402" s="6"/>
      <c r="U402" s="13">
        <f t="shared" si="30"/>
        <v>0</v>
      </c>
      <c r="V402" s="7"/>
      <c r="W402" s="7"/>
      <c r="X402" s="8" t="s">
        <v>637</v>
      </c>
      <c r="Y402" s="8">
        <v>0.24440247893333439</v>
      </c>
      <c r="Z402" s="8">
        <v>0.24440247893333439</v>
      </c>
      <c r="AA402" s="8">
        <v>1.7120456695556641</v>
      </c>
      <c r="AB402" s="8">
        <v>7</v>
      </c>
      <c r="AC402" s="8" t="s">
        <v>359</v>
      </c>
      <c r="AD402" s="8" t="s">
        <v>568</v>
      </c>
      <c r="AE402" s="8">
        <v>2</v>
      </c>
      <c r="AF402" s="8">
        <v>1.0351228713989258</v>
      </c>
      <c r="AG402" s="8">
        <v>477670.07278706983</v>
      </c>
      <c r="AH402" s="8">
        <v>224960.56570153646</v>
      </c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</row>
    <row r="403" spans="1:133" x14ac:dyDescent="0.2">
      <c r="A403" s="6">
        <v>323</v>
      </c>
      <c r="B403" s="9" t="s">
        <v>22</v>
      </c>
      <c r="C403" s="6" t="s">
        <v>23</v>
      </c>
      <c r="D403" s="6" t="s">
        <v>24</v>
      </c>
      <c r="E403" s="6" t="s">
        <v>25</v>
      </c>
      <c r="F403" s="6" t="s">
        <v>26</v>
      </c>
      <c r="G403" s="6" t="s">
        <v>27</v>
      </c>
      <c r="H403" s="6" t="s">
        <v>27</v>
      </c>
      <c r="I403" s="13">
        <f t="shared" si="29"/>
        <v>6.25</v>
      </c>
      <c r="J403" s="13">
        <f t="shared" si="28"/>
        <v>0</v>
      </c>
      <c r="K403" s="6" t="s">
        <v>28</v>
      </c>
      <c r="L403" s="6" t="s">
        <v>29</v>
      </c>
      <c r="M403" s="6">
        <v>1</v>
      </c>
      <c r="N403" s="6">
        <v>1</v>
      </c>
      <c r="O403" s="6"/>
      <c r="P403" s="6"/>
      <c r="Q403" s="6"/>
      <c r="R403" s="6"/>
      <c r="S403" s="6"/>
      <c r="T403" s="6"/>
      <c r="U403" s="13">
        <f t="shared" si="30"/>
        <v>0</v>
      </c>
      <c r="V403" s="7"/>
      <c r="W403" s="7"/>
      <c r="X403" s="8" t="s">
        <v>688</v>
      </c>
      <c r="Y403" s="8">
        <v>0.39716652870178226</v>
      </c>
      <c r="Z403" s="8">
        <v>0.39716652870178226</v>
      </c>
      <c r="AA403" s="8">
        <v>3.549971342086792</v>
      </c>
      <c r="AB403" s="8">
        <v>6</v>
      </c>
      <c r="AC403" s="8" t="s">
        <v>689</v>
      </c>
      <c r="AD403" s="8" t="s">
        <v>568</v>
      </c>
      <c r="AE403" s="8">
        <v>2</v>
      </c>
      <c r="AF403" s="8">
        <v>1.4482622146606445</v>
      </c>
      <c r="AG403" s="8">
        <v>476703.53482913139</v>
      </c>
      <c r="AH403" s="8">
        <v>220508.08585121261</v>
      </c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</row>
    <row r="404" spans="1:133" x14ac:dyDescent="0.2">
      <c r="A404" s="6">
        <v>348</v>
      </c>
      <c r="B404" s="9" t="s">
        <v>22</v>
      </c>
      <c r="C404" s="6" t="s">
        <v>23</v>
      </c>
      <c r="D404" s="6" t="s">
        <v>24</v>
      </c>
      <c r="E404" s="6" t="s">
        <v>25</v>
      </c>
      <c r="F404" s="6" t="s">
        <v>26</v>
      </c>
      <c r="G404" s="6" t="s">
        <v>27</v>
      </c>
      <c r="H404" s="6" t="s">
        <v>27</v>
      </c>
      <c r="I404" s="13">
        <f t="shared" si="29"/>
        <v>6.25</v>
      </c>
      <c r="J404" s="13">
        <f t="shared" si="28"/>
        <v>0</v>
      </c>
      <c r="K404" s="6" t="s">
        <v>28</v>
      </c>
      <c r="L404" s="6" t="s">
        <v>29</v>
      </c>
      <c r="M404" s="6">
        <v>1</v>
      </c>
      <c r="N404" s="6">
        <v>1</v>
      </c>
      <c r="O404" s="6"/>
      <c r="P404" s="6"/>
      <c r="Q404" s="6"/>
      <c r="R404" s="6"/>
      <c r="S404" s="6"/>
      <c r="T404" s="6"/>
      <c r="U404" s="13">
        <f t="shared" si="30"/>
        <v>0</v>
      </c>
      <c r="V404" s="7"/>
      <c r="W404" s="7"/>
      <c r="X404" s="8" t="s">
        <v>735</v>
      </c>
      <c r="Y404" s="8">
        <v>0.44677406009281834</v>
      </c>
      <c r="Z404" s="8">
        <v>0.44677406009281834</v>
      </c>
      <c r="AA404" s="8">
        <v>2.2435953617095947</v>
      </c>
      <c r="AB404" s="8">
        <v>6</v>
      </c>
      <c r="AC404" s="8" t="s">
        <v>736</v>
      </c>
      <c r="AD404" s="8" t="s">
        <v>568</v>
      </c>
      <c r="AE404" s="8">
        <v>2</v>
      </c>
      <c r="AF404" s="8">
        <v>1.22705078125</v>
      </c>
      <c r="AG404" s="8">
        <v>484511.04404137604</v>
      </c>
      <c r="AH404" s="8">
        <v>217846.98360030894</v>
      </c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</row>
    <row r="405" spans="1:133" x14ac:dyDescent="0.2">
      <c r="A405" s="6">
        <v>356</v>
      </c>
      <c r="B405" s="9" t="s">
        <v>22</v>
      </c>
      <c r="C405" s="6" t="s">
        <v>23</v>
      </c>
      <c r="D405" s="6" t="s">
        <v>24</v>
      </c>
      <c r="E405" s="6" t="s">
        <v>25</v>
      </c>
      <c r="F405" s="6" t="s">
        <v>26</v>
      </c>
      <c r="G405" s="6" t="s">
        <v>27</v>
      </c>
      <c r="H405" s="6" t="s">
        <v>27</v>
      </c>
      <c r="I405" s="13">
        <f t="shared" si="29"/>
        <v>6.25</v>
      </c>
      <c r="J405" s="13">
        <f t="shared" si="28"/>
        <v>0</v>
      </c>
      <c r="K405" s="6" t="s">
        <v>28</v>
      </c>
      <c r="L405" s="6" t="s">
        <v>29</v>
      </c>
      <c r="M405" s="6">
        <v>1</v>
      </c>
      <c r="N405" s="6">
        <v>1</v>
      </c>
      <c r="O405" s="6"/>
      <c r="P405" s="6"/>
      <c r="Q405" s="6"/>
      <c r="R405" s="6"/>
      <c r="S405" s="6"/>
      <c r="T405" s="6"/>
      <c r="U405" s="13">
        <f t="shared" si="30"/>
        <v>0</v>
      </c>
      <c r="V405" s="7"/>
      <c r="W405" s="7"/>
      <c r="X405" s="8" t="s">
        <v>746</v>
      </c>
      <c r="Y405" s="8">
        <v>0.35766290664672856</v>
      </c>
      <c r="Z405" s="8">
        <v>0.35766290664672856</v>
      </c>
      <c r="AA405" s="8">
        <v>1.7113882303237915</v>
      </c>
      <c r="AB405" s="8">
        <v>8</v>
      </c>
      <c r="AC405" s="8" t="s">
        <v>747</v>
      </c>
      <c r="AD405" s="8" t="s">
        <v>568</v>
      </c>
      <c r="AE405" s="8">
        <v>2</v>
      </c>
      <c r="AF405" s="8">
        <v>1.1003819704055786</v>
      </c>
      <c r="AG405" s="8">
        <v>483687.65760659921</v>
      </c>
      <c r="AH405" s="8">
        <v>206626.75329238764</v>
      </c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</row>
    <row r="406" spans="1:133" x14ac:dyDescent="0.2">
      <c r="A406" s="6">
        <v>369</v>
      </c>
      <c r="B406" s="9" t="s">
        <v>22</v>
      </c>
      <c r="C406" s="6" t="s">
        <v>23</v>
      </c>
      <c r="D406" s="6" t="s">
        <v>24</v>
      </c>
      <c r="E406" s="6" t="s">
        <v>25</v>
      </c>
      <c r="F406" s="6" t="s">
        <v>26</v>
      </c>
      <c r="G406" s="6" t="s">
        <v>27</v>
      </c>
      <c r="H406" s="6" t="s">
        <v>27</v>
      </c>
      <c r="I406" s="13">
        <f t="shared" si="29"/>
        <v>6.25</v>
      </c>
      <c r="J406" s="13">
        <f t="shared" si="28"/>
        <v>0</v>
      </c>
      <c r="K406" s="6" t="s">
        <v>28</v>
      </c>
      <c r="L406" s="6" t="s">
        <v>34</v>
      </c>
      <c r="M406" s="6">
        <v>1</v>
      </c>
      <c r="N406" s="6">
        <v>0</v>
      </c>
      <c r="O406" s="6"/>
      <c r="P406" s="6"/>
      <c r="Q406" s="6"/>
      <c r="R406" s="6"/>
      <c r="S406" s="6"/>
      <c r="T406" s="6"/>
      <c r="U406" s="13">
        <f t="shared" si="30"/>
        <v>0</v>
      </c>
      <c r="V406" s="7"/>
      <c r="W406" s="7"/>
      <c r="X406" s="8" t="s">
        <v>772</v>
      </c>
      <c r="Y406" s="8">
        <v>1.0883584758889482</v>
      </c>
      <c r="Z406" s="8">
        <v>1.0883584758889482</v>
      </c>
      <c r="AA406" s="8">
        <v>5.6525774002075195</v>
      </c>
      <c r="AB406" s="8">
        <v>5</v>
      </c>
      <c r="AC406" s="8" t="s">
        <v>773</v>
      </c>
      <c r="AD406" s="8" t="s">
        <v>568</v>
      </c>
      <c r="AE406" s="8">
        <v>2</v>
      </c>
      <c r="AF406" s="8">
        <v>2.5010194778442383</v>
      </c>
      <c r="AG406" s="8">
        <v>481856.01748811663</v>
      </c>
      <c r="AH406" s="8">
        <v>209471.26127334393</v>
      </c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</row>
    <row r="407" spans="1:133" x14ac:dyDescent="0.2">
      <c r="A407" s="6">
        <v>406</v>
      </c>
      <c r="B407" s="9" t="s">
        <v>22</v>
      </c>
      <c r="C407" s="6" t="s">
        <v>23</v>
      </c>
      <c r="D407" s="6" t="s">
        <v>24</v>
      </c>
      <c r="E407" s="6" t="s">
        <v>25</v>
      </c>
      <c r="F407" s="6" t="s">
        <v>58</v>
      </c>
      <c r="G407" s="6" t="s">
        <v>27</v>
      </c>
      <c r="H407" s="6" t="s">
        <v>27</v>
      </c>
      <c r="I407" s="13">
        <f t="shared" si="29"/>
        <v>6.25</v>
      </c>
      <c r="J407" s="13">
        <f t="shared" si="28"/>
        <v>0</v>
      </c>
      <c r="K407" s="6" t="s">
        <v>28</v>
      </c>
      <c r="L407" s="6" t="s">
        <v>29</v>
      </c>
      <c r="M407" s="6">
        <v>1</v>
      </c>
      <c r="N407" s="6">
        <v>1</v>
      </c>
      <c r="O407" s="6"/>
      <c r="P407" s="6"/>
      <c r="Q407" s="6"/>
      <c r="R407" s="6"/>
      <c r="S407" s="6"/>
      <c r="T407" s="6"/>
      <c r="U407" s="13">
        <f t="shared" si="30"/>
        <v>0</v>
      </c>
      <c r="V407" s="7"/>
      <c r="W407" s="7"/>
      <c r="X407" s="8" t="s">
        <v>839</v>
      </c>
      <c r="Y407" s="8">
        <v>0.41913673400878904</v>
      </c>
      <c r="Z407" s="8">
        <v>0.41913673400878904</v>
      </c>
      <c r="AA407" s="8">
        <v>2.1784877777099609</v>
      </c>
      <c r="AB407" s="8">
        <v>6</v>
      </c>
      <c r="AC407" s="8" t="s">
        <v>110</v>
      </c>
      <c r="AD407" s="8" t="s">
        <v>799</v>
      </c>
      <c r="AE407" s="8">
        <v>2</v>
      </c>
      <c r="AF407" s="8">
        <v>1.3063287734985352</v>
      </c>
      <c r="AG407" s="8">
        <v>476401.9316680372</v>
      </c>
      <c r="AH407" s="8">
        <v>209752.34999334262</v>
      </c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</row>
    <row r="408" spans="1:133" x14ac:dyDescent="0.2">
      <c r="A408" s="6">
        <v>425</v>
      </c>
      <c r="B408" s="9" t="s">
        <v>22</v>
      </c>
      <c r="C408" s="6" t="s">
        <v>23</v>
      </c>
      <c r="D408" s="6" t="s">
        <v>35</v>
      </c>
      <c r="E408" s="6" t="s">
        <v>25</v>
      </c>
      <c r="F408" s="6" t="s">
        <v>58</v>
      </c>
      <c r="G408" s="6" t="s">
        <v>27</v>
      </c>
      <c r="H408" s="6" t="s">
        <v>27</v>
      </c>
      <c r="I408" s="13">
        <f t="shared" si="29"/>
        <v>6.25</v>
      </c>
      <c r="J408" s="13">
        <f t="shared" si="28"/>
        <v>0</v>
      </c>
      <c r="K408" s="6" t="s">
        <v>28</v>
      </c>
      <c r="L408" s="6" t="s">
        <v>29</v>
      </c>
      <c r="M408" s="6">
        <v>1</v>
      </c>
      <c r="N408" s="6">
        <v>1</v>
      </c>
      <c r="O408" s="9" t="s">
        <v>192</v>
      </c>
      <c r="P408" s="6" t="s">
        <v>23</v>
      </c>
      <c r="Q408" s="6" t="s">
        <v>25</v>
      </c>
      <c r="R408" s="6" t="s">
        <v>58</v>
      </c>
      <c r="S408" s="6" t="s">
        <v>27</v>
      </c>
      <c r="T408" s="6" t="s">
        <v>49</v>
      </c>
      <c r="U408" s="13">
        <f t="shared" si="30"/>
        <v>3.75</v>
      </c>
      <c r="V408" s="7"/>
      <c r="W408" s="7"/>
      <c r="X408" s="8" t="s">
        <v>868</v>
      </c>
      <c r="Y408" s="8">
        <v>1.69667218794277</v>
      </c>
      <c r="Z408" s="8">
        <v>1.69667218794277</v>
      </c>
      <c r="AA408" s="8">
        <v>6.5214753150939941</v>
      </c>
      <c r="AB408" s="8">
        <v>3</v>
      </c>
      <c r="AC408" s="8" t="s">
        <v>148</v>
      </c>
      <c r="AD408" s="8" t="s">
        <v>799</v>
      </c>
      <c r="AE408" s="8">
        <v>2</v>
      </c>
      <c r="AF408" s="8">
        <v>2.1203823089599609</v>
      </c>
      <c r="AG408" s="8">
        <v>477274.54548106354</v>
      </c>
      <c r="AH408" s="8">
        <v>207154.73352571274</v>
      </c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</row>
    <row r="409" spans="1:133" x14ac:dyDescent="0.2">
      <c r="A409" s="6">
        <v>374</v>
      </c>
      <c r="B409" s="9" t="s">
        <v>276</v>
      </c>
      <c r="C409" s="6" t="s">
        <v>23</v>
      </c>
      <c r="D409" s="6" t="s">
        <v>24</v>
      </c>
      <c r="E409" s="6" t="s">
        <v>25</v>
      </c>
      <c r="F409" s="6" t="s">
        <v>40</v>
      </c>
      <c r="G409" s="6" t="s">
        <v>36</v>
      </c>
      <c r="H409" s="6" t="s">
        <v>277</v>
      </c>
      <c r="I409" s="13">
        <f t="shared" si="29"/>
        <v>8</v>
      </c>
      <c r="J409" s="13">
        <f t="shared" si="28"/>
        <v>0</v>
      </c>
      <c r="K409" s="6" t="s">
        <v>28</v>
      </c>
      <c r="L409" s="6" t="s">
        <v>29</v>
      </c>
      <c r="M409" s="6">
        <v>2</v>
      </c>
      <c r="N409" s="6">
        <v>1</v>
      </c>
      <c r="O409" s="6"/>
      <c r="P409" s="6"/>
      <c r="Q409" s="6"/>
      <c r="R409" s="6"/>
      <c r="S409" s="6"/>
      <c r="T409" s="6"/>
      <c r="U409" s="13">
        <f t="shared" si="30"/>
        <v>0</v>
      </c>
      <c r="V409" s="7"/>
      <c r="W409" s="7"/>
      <c r="X409" s="8" t="s">
        <v>782</v>
      </c>
      <c r="Y409" s="8">
        <v>0.55052106857299821</v>
      </c>
      <c r="Z409" s="8">
        <v>0.55052106857299821</v>
      </c>
      <c r="AA409" s="8">
        <v>2.2897653579711914</v>
      </c>
      <c r="AB409" s="8">
        <v>8</v>
      </c>
      <c r="AC409" s="8" t="s">
        <v>783</v>
      </c>
      <c r="AD409" s="8" t="s">
        <v>568</v>
      </c>
      <c r="AE409" s="8">
        <v>2</v>
      </c>
      <c r="AF409" s="8">
        <v>1.5240087509155273</v>
      </c>
      <c r="AG409" s="8">
        <v>481756.97758570511</v>
      </c>
      <c r="AH409" s="8">
        <v>210139.66441433673</v>
      </c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</row>
    <row r="410" spans="1:133" x14ac:dyDescent="0.2">
      <c r="A410" s="6">
        <v>259</v>
      </c>
      <c r="B410" s="9" t="s">
        <v>585</v>
      </c>
      <c r="C410" s="6" t="s">
        <v>23</v>
      </c>
      <c r="D410" s="6" t="s">
        <v>35</v>
      </c>
      <c r="E410" s="6" t="s">
        <v>25</v>
      </c>
      <c r="F410" s="6" t="s">
        <v>40</v>
      </c>
      <c r="G410" s="6" t="s">
        <v>27</v>
      </c>
      <c r="H410" s="6" t="s">
        <v>27</v>
      </c>
      <c r="I410" s="13">
        <f t="shared" si="29"/>
        <v>6.25</v>
      </c>
      <c r="J410" s="13">
        <f t="shared" si="28"/>
        <v>0</v>
      </c>
      <c r="K410" s="6" t="s">
        <v>28</v>
      </c>
      <c r="L410" s="6" t="s">
        <v>29</v>
      </c>
      <c r="M410" s="6">
        <v>1</v>
      </c>
      <c r="N410" s="6">
        <v>1</v>
      </c>
      <c r="O410" s="9" t="s">
        <v>146</v>
      </c>
      <c r="P410" s="6" t="s">
        <v>23</v>
      </c>
      <c r="Q410" s="6" t="s">
        <v>25</v>
      </c>
      <c r="R410" s="6" t="s">
        <v>40</v>
      </c>
      <c r="S410" s="6" t="s">
        <v>49</v>
      </c>
      <c r="T410" s="6" t="s">
        <v>49</v>
      </c>
      <c r="U410" s="13">
        <f t="shared" si="30"/>
        <v>2.25</v>
      </c>
      <c r="V410" s="7"/>
      <c r="W410" s="7"/>
      <c r="X410" s="8" t="s">
        <v>586</v>
      </c>
      <c r="Y410" s="8">
        <v>0.28827264070510877</v>
      </c>
      <c r="Z410" s="8">
        <v>0.28827264070510877</v>
      </c>
      <c r="AA410" s="8">
        <v>3.4658691883087158</v>
      </c>
      <c r="AB410" s="8">
        <v>6</v>
      </c>
      <c r="AC410" s="8" t="s">
        <v>587</v>
      </c>
      <c r="AD410" s="8" t="s">
        <v>568</v>
      </c>
      <c r="AE410" s="8">
        <v>2</v>
      </c>
      <c r="AF410" s="8">
        <v>2.2121603488922119</v>
      </c>
      <c r="AG410" s="8">
        <v>479281.32598128903</v>
      </c>
      <c r="AH410" s="8">
        <v>228945.81809754492</v>
      </c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</row>
    <row r="411" spans="1:133" s="1" customFormat="1" x14ac:dyDescent="0.2">
      <c r="A411" s="6">
        <v>272</v>
      </c>
      <c r="B411" s="9" t="s">
        <v>585</v>
      </c>
      <c r="C411" s="6" t="s">
        <v>23</v>
      </c>
      <c r="D411" s="6" t="s">
        <v>24</v>
      </c>
      <c r="E411" s="6" t="s">
        <v>25</v>
      </c>
      <c r="F411" s="6" t="s">
        <v>44</v>
      </c>
      <c r="G411" s="6" t="s">
        <v>27</v>
      </c>
      <c r="H411" s="6" t="s">
        <v>27</v>
      </c>
      <c r="I411" s="13">
        <f t="shared" si="29"/>
        <v>6.25</v>
      </c>
      <c r="J411" s="13">
        <f t="shared" si="28"/>
        <v>0</v>
      </c>
      <c r="K411" s="6" t="s">
        <v>28</v>
      </c>
      <c r="L411" s="6" t="s">
        <v>34</v>
      </c>
      <c r="M411" s="6">
        <v>1</v>
      </c>
      <c r="N411" s="6">
        <v>0</v>
      </c>
      <c r="O411" s="6"/>
      <c r="P411" s="6"/>
      <c r="Q411" s="6"/>
      <c r="R411" s="6"/>
      <c r="S411" s="6"/>
      <c r="T411" s="6"/>
      <c r="U411" s="13">
        <f t="shared" si="30"/>
        <v>0</v>
      </c>
      <c r="V411" s="7"/>
      <c r="W411" s="7"/>
      <c r="X411" s="8" t="s">
        <v>604</v>
      </c>
      <c r="Y411" s="8">
        <v>0.66937293529510533</v>
      </c>
      <c r="Z411" s="8">
        <v>0.66937293529510533</v>
      </c>
      <c r="AA411" s="8">
        <v>5.4587531089782715</v>
      </c>
      <c r="AB411" s="8">
        <v>5</v>
      </c>
      <c r="AC411" s="8" t="s">
        <v>605</v>
      </c>
      <c r="AD411" s="8" t="s">
        <v>568</v>
      </c>
      <c r="AE411" s="8">
        <v>2</v>
      </c>
      <c r="AF411" s="8">
        <v>3.1906886100769043</v>
      </c>
      <c r="AG411" s="8">
        <v>483112.16612136731</v>
      </c>
      <c r="AH411" s="8">
        <v>227078.90108985867</v>
      </c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</row>
    <row r="412" spans="1:133" x14ac:dyDescent="0.2">
      <c r="A412" s="6">
        <v>364</v>
      </c>
      <c r="B412" s="9" t="s">
        <v>585</v>
      </c>
      <c r="C412" s="6" t="s">
        <v>23</v>
      </c>
      <c r="D412" s="6" t="s">
        <v>35</v>
      </c>
      <c r="E412" s="6" t="s">
        <v>25</v>
      </c>
      <c r="F412" s="6" t="s">
        <v>40</v>
      </c>
      <c r="G412" s="6" t="s">
        <v>27</v>
      </c>
      <c r="H412" s="6" t="s">
        <v>27</v>
      </c>
      <c r="I412" s="13">
        <f t="shared" si="29"/>
        <v>6.25</v>
      </c>
      <c r="J412" s="13">
        <f t="shared" si="28"/>
        <v>0</v>
      </c>
      <c r="K412" s="6" t="s">
        <v>28</v>
      </c>
      <c r="L412" s="6" t="s">
        <v>29</v>
      </c>
      <c r="M412" s="6">
        <v>1</v>
      </c>
      <c r="N412" s="6">
        <v>1</v>
      </c>
      <c r="O412" s="9" t="s">
        <v>47</v>
      </c>
      <c r="P412" s="6" t="s">
        <v>23</v>
      </c>
      <c r="Q412" s="6" t="s">
        <v>25</v>
      </c>
      <c r="R412" s="6" t="s">
        <v>40</v>
      </c>
      <c r="S412" s="6" t="s">
        <v>49</v>
      </c>
      <c r="T412" s="6" t="s">
        <v>36</v>
      </c>
      <c r="U412" s="13">
        <f t="shared" si="30"/>
        <v>3</v>
      </c>
      <c r="V412" s="7"/>
      <c r="W412" s="7" t="s">
        <v>949</v>
      </c>
      <c r="X412" s="8" t="s">
        <v>762</v>
      </c>
      <c r="Y412" s="8">
        <v>0.29562773942947401</v>
      </c>
      <c r="Z412" s="8">
        <v>0.29562773942947401</v>
      </c>
      <c r="AA412" s="8">
        <v>2.8339657783508301</v>
      </c>
      <c r="AB412" s="8">
        <v>7</v>
      </c>
      <c r="AC412" s="8" t="s">
        <v>763</v>
      </c>
      <c r="AD412" s="8" t="s">
        <v>568</v>
      </c>
      <c r="AE412" s="8">
        <v>2</v>
      </c>
      <c r="AF412" s="8">
        <v>1.6815575361251831</v>
      </c>
      <c r="AG412" s="8">
        <v>481788.88984181505</v>
      </c>
      <c r="AH412" s="8">
        <v>209300.95248082606</v>
      </c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</row>
    <row r="413" spans="1:133" x14ac:dyDescent="0.2">
      <c r="A413" s="6">
        <v>400</v>
      </c>
      <c r="B413" s="9" t="s">
        <v>585</v>
      </c>
      <c r="C413" s="6" t="s">
        <v>23</v>
      </c>
      <c r="D413" s="6" t="s">
        <v>35</v>
      </c>
      <c r="E413" s="6" t="s">
        <v>25</v>
      </c>
      <c r="F413" s="6" t="s">
        <v>44</v>
      </c>
      <c r="G413" s="6" t="s">
        <v>27</v>
      </c>
      <c r="H413" s="6" t="s">
        <v>27</v>
      </c>
      <c r="I413" s="13">
        <f t="shared" si="29"/>
        <v>6.25</v>
      </c>
      <c r="J413" s="13">
        <f t="shared" si="28"/>
        <v>0</v>
      </c>
      <c r="K413" s="6" t="s">
        <v>28</v>
      </c>
      <c r="L413" s="6" t="s">
        <v>29</v>
      </c>
      <c r="M413" s="6">
        <v>1</v>
      </c>
      <c r="N413" s="6">
        <v>1</v>
      </c>
      <c r="O413" s="9" t="s">
        <v>47</v>
      </c>
      <c r="P413" s="6" t="s">
        <v>34</v>
      </c>
      <c r="Q413" s="6" t="s">
        <v>25</v>
      </c>
      <c r="R413" s="6" t="s">
        <v>44</v>
      </c>
      <c r="S413" s="6" t="s">
        <v>27</v>
      </c>
      <c r="T413" s="6" t="s">
        <v>49</v>
      </c>
      <c r="U413" s="13">
        <f t="shared" si="30"/>
        <v>3.75</v>
      </c>
      <c r="V413" s="7"/>
      <c r="W413" s="7" t="s">
        <v>953</v>
      </c>
      <c r="X413" s="8" t="s">
        <v>829</v>
      </c>
      <c r="Y413" s="8">
        <v>0.83511092185974134</v>
      </c>
      <c r="Z413" s="8">
        <v>0.83511092185974134</v>
      </c>
      <c r="AA413" s="8">
        <v>0</v>
      </c>
      <c r="AB413" s="8">
        <v>3</v>
      </c>
      <c r="AC413" s="8" t="s">
        <v>830</v>
      </c>
      <c r="AD413" s="8" t="s">
        <v>799</v>
      </c>
      <c r="AE413" s="8">
        <v>0</v>
      </c>
      <c r="AF413" s="8">
        <v>0</v>
      </c>
      <c r="AG413" s="8">
        <v>476480.75726028724</v>
      </c>
      <c r="AH413" s="8">
        <v>213048.55359773798</v>
      </c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</row>
    <row r="414" spans="1:133" s="1" customFormat="1" x14ac:dyDescent="0.2">
      <c r="A414" s="6">
        <v>122</v>
      </c>
      <c r="B414" s="9" t="s">
        <v>313</v>
      </c>
      <c r="C414" s="6" t="s">
        <v>314</v>
      </c>
      <c r="D414" s="6" t="s">
        <v>24</v>
      </c>
      <c r="E414" s="6" t="s">
        <v>25</v>
      </c>
      <c r="F414" s="6" t="s">
        <v>26</v>
      </c>
      <c r="G414" s="6" t="s">
        <v>195</v>
      </c>
      <c r="H414" s="6" t="s">
        <v>195</v>
      </c>
      <c r="I414" s="13">
        <f t="shared" si="29"/>
        <v>9</v>
      </c>
      <c r="J414" s="13">
        <f t="shared" si="28"/>
        <v>0</v>
      </c>
      <c r="K414" s="6" t="s">
        <v>28</v>
      </c>
      <c r="L414" s="6" t="s">
        <v>39</v>
      </c>
      <c r="M414" s="6">
        <v>2</v>
      </c>
      <c r="N414" s="6">
        <v>0</v>
      </c>
      <c r="O414" s="6"/>
      <c r="P414" s="6"/>
      <c r="Q414" s="6"/>
      <c r="R414" s="6"/>
      <c r="S414" s="6"/>
      <c r="T414" s="6"/>
      <c r="U414" s="13">
        <f t="shared" si="30"/>
        <v>0</v>
      </c>
      <c r="V414" s="7"/>
      <c r="W414" s="7"/>
      <c r="X414" s="8" t="s">
        <v>315</v>
      </c>
      <c r="Y414" s="8">
        <v>0.33532631635665883</v>
      </c>
      <c r="Z414" s="8">
        <v>0.33532631635665883</v>
      </c>
      <c r="AA414" s="8">
        <v>1.8938425779342651</v>
      </c>
      <c r="AB414" s="8">
        <v>7</v>
      </c>
      <c r="AC414" s="8" t="s">
        <v>316</v>
      </c>
      <c r="AD414" s="8" t="s">
        <v>254</v>
      </c>
      <c r="AE414" s="8">
        <v>2</v>
      </c>
      <c r="AF414" s="8">
        <v>1.0982770919799805</v>
      </c>
      <c r="AG414" s="8">
        <v>474011.41871037922</v>
      </c>
      <c r="AH414" s="8">
        <v>232884.77746987541</v>
      </c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</row>
    <row r="415" spans="1:133" x14ac:dyDescent="0.2">
      <c r="A415" s="6">
        <v>149</v>
      </c>
      <c r="B415" s="10" t="s">
        <v>276</v>
      </c>
      <c r="C415" s="6" t="s">
        <v>48</v>
      </c>
      <c r="D415" s="6" t="s">
        <v>24</v>
      </c>
      <c r="E415" s="6" t="s">
        <v>70</v>
      </c>
      <c r="F415" s="6" t="s">
        <v>58</v>
      </c>
      <c r="G415" s="6" t="s">
        <v>277</v>
      </c>
      <c r="H415" s="6" t="s">
        <v>36</v>
      </c>
      <c r="I415" s="13">
        <f t="shared" si="29"/>
        <v>8</v>
      </c>
      <c r="J415" s="13">
        <f t="shared" si="28"/>
        <v>0</v>
      </c>
      <c r="K415" s="6" t="s">
        <v>28</v>
      </c>
      <c r="L415" s="6" t="s">
        <v>78</v>
      </c>
      <c r="M415" s="6">
        <v>2</v>
      </c>
      <c r="N415" s="6">
        <v>1</v>
      </c>
      <c r="O415" s="6"/>
      <c r="P415" s="6"/>
      <c r="Q415" s="6"/>
      <c r="R415" s="6"/>
      <c r="S415" s="6"/>
      <c r="T415" s="6"/>
      <c r="U415" s="13">
        <f t="shared" si="30"/>
        <v>0</v>
      </c>
      <c r="V415" s="7"/>
      <c r="W415" s="7" t="s">
        <v>907</v>
      </c>
      <c r="X415" s="8" t="s">
        <v>367</v>
      </c>
      <c r="Y415" s="8">
        <v>0.34526842594146739</v>
      </c>
      <c r="Z415" s="8">
        <v>0.34526842594146739</v>
      </c>
      <c r="AA415" s="8">
        <v>2.0596814155578613</v>
      </c>
      <c r="AB415" s="8">
        <v>5</v>
      </c>
      <c r="AC415" s="8" t="s">
        <v>368</v>
      </c>
      <c r="AD415" s="8" t="s">
        <v>254</v>
      </c>
      <c r="AE415" s="8">
        <v>2</v>
      </c>
      <c r="AF415" s="8">
        <v>1.2862446308135986</v>
      </c>
      <c r="AG415" s="8">
        <v>475172.72154787777</v>
      </c>
      <c r="AH415" s="8">
        <v>233154.6477722759</v>
      </c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</row>
    <row r="416" spans="1:133" x14ac:dyDescent="0.2">
      <c r="A416" s="6">
        <v>5</v>
      </c>
      <c r="B416" s="12" t="s">
        <v>33</v>
      </c>
      <c r="C416" s="6" t="s">
        <v>48</v>
      </c>
      <c r="D416" s="6" t="s">
        <v>35</v>
      </c>
      <c r="E416" s="6" t="s">
        <v>25</v>
      </c>
      <c r="F416" s="6" t="s">
        <v>26</v>
      </c>
      <c r="G416" s="6" t="s">
        <v>36</v>
      </c>
      <c r="H416" s="6" t="s">
        <v>37</v>
      </c>
      <c r="I416" s="13"/>
      <c r="J416" s="13">
        <f t="shared" si="28"/>
        <v>1</v>
      </c>
      <c r="K416" s="6" t="s">
        <v>38</v>
      </c>
      <c r="L416" s="6" t="s">
        <v>39</v>
      </c>
      <c r="M416" s="6">
        <v>1</v>
      </c>
      <c r="N416" s="6">
        <v>0</v>
      </c>
      <c r="O416" s="12" t="s">
        <v>33</v>
      </c>
      <c r="P416" s="6" t="s">
        <v>34</v>
      </c>
      <c r="Q416" s="6" t="s">
        <v>25</v>
      </c>
      <c r="R416" s="6" t="s">
        <v>40</v>
      </c>
      <c r="S416" s="6" t="s">
        <v>36</v>
      </c>
      <c r="T416" s="6" t="s">
        <v>37</v>
      </c>
      <c r="U416" s="13"/>
      <c r="V416" s="7"/>
      <c r="W416" s="7"/>
      <c r="X416" s="8" t="s">
        <v>54</v>
      </c>
      <c r="Y416" s="8">
        <v>0.32058332681655882</v>
      </c>
      <c r="Z416" s="8">
        <v>0.32058332681655882</v>
      </c>
      <c r="AA416" s="8">
        <v>1.981225848197937</v>
      </c>
      <c r="AB416" s="8">
        <v>8</v>
      </c>
      <c r="AC416" s="8" t="s">
        <v>55</v>
      </c>
      <c r="AD416" s="8" t="s">
        <v>32</v>
      </c>
      <c r="AE416" s="8">
        <v>2</v>
      </c>
      <c r="AF416" s="8">
        <v>1.2716189622879028</v>
      </c>
      <c r="AG416" s="8">
        <v>473855.67889381142</v>
      </c>
      <c r="AH416" s="8">
        <v>229543.7049641498</v>
      </c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  <c r="DU416" s="8"/>
      <c r="DV416" s="8"/>
      <c r="DW416" s="8"/>
      <c r="DX416" s="8"/>
      <c r="DY416" s="8"/>
      <c r="DZ416" s="8"/>
      <c r="EA416" s="8"/>
      <c r="EB416" s="8"/>
      <c r="EC416" s="8"/>
    </row>
    <row r="417" spans="1:133" x14ac:dyDescent="0.2">
      <c r="A417" s="6">
        <v>14</v>
      </c>
      <c r="B417" s="12" t="s">
        <v>33</v>
      </c>
      <c r="C417" s="6" t="s">
        <v>48</v>
      </c>
      <c r="D417" s="6" t="s">
        <v>35</v>
      </c>
      <c r="E417" s="6" t="s">
        <v>25</v>
      </c>
      <c r="F417" s="6" t="s">
        <v>26</v>
      </c>
      <c r="G417" s="6" t="s">
        <v>36</v>
      </c>
      <c r="H417" s="6" t="s">
        <v>37</v>
      </c>
      <c r="I417" s="13"/>
      <c r="J417" s="13">
        <f t="shared" si="28"/>
        <v>1</v>
      </c>
      <c r="K417" s="6" t="s">
        <v>38</v>
      </c>
      <c r="L417" s="6" t="s">
        <v>78</v>
      </c>
      <c r="M417" s="6">
        <v>1</v>
      </c>
      <c r="N417" s="6">
        <v>1</v>
      </c>
      <c r="O417" s="12" t="s">
        <v>33</v>
      </c>
      <c r="P417" s="6" t="s">
        <v>34</v>
      </c>
      <c r="Q417" s="6" t="s">
        <v>25</v>
      </c>
      <c r="R417" s="6" t="s">
        <v>44</v>
      </c>
      <c r="S417" s="6" t="s">
        <v>36</v>
      </c>
      <c r="T417" s="6" t="s">
        <v>37</v>
      </c>
      <c r="U417" s="13"/>
      <c r="V417" s="7"/>
      <c r="W417" s="7"/>
      <c r="X417" s="8" t="s">
        <v>79</v>
      </c>
      <c r="Y417" s="8">
        <v>1.6818400987185684</v>
      </c>
      <c r="Z417" s="8">
        <v>1.6818400987185684</v>
      </c>
      <c r="AA417" s="8">
        <v>2.643141508102417</v>
      </c>
      <c r="AB417" s="8">
        <v>6</v>
      </c>
      <c r="AC417" s="8" t="s">
        <v>80</v>
      </c>
      <c r="AD417" s="8" t="s">
        <v>32</v>
      </c>
      <c r="AE417" s="8">
        <v>2</v>
      </c>
      <c r="AF417" s="8">
        <v>1.3675401210784912</v>
      </c>
      <c r="AG417" s="8">
        <v>471284.75210776436</v>
      </c>
      <c r="AH417" s="8">
        <v>227523.46910762571</v>
      </c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</row>
    <row r="418" spans="1:133" s="1" customFormat="1" x14ac:dyDescent="0.2">
      <c r="A418" s="6">
        <v>4</v>
      </c>
      <c r="B418" s="9" t="s">
        <v>47</v>
      </c>
      <c r="C418" s="6" t="s">
        <v>48</v>
      </c>
      <c r="D418" s="6" t="s">
        <v>24</v>
      </c>
      <c r="E418" s="6" t="s">
        <v>25</v>
      </c>
      <c r="F418" s="6" t="s">
        <v>40</v>
      </c>
      <c r="G418" s="6" t="s">
        <v>49</v>
      </c>
      <c r="H418" s="6" t="s">
        <v>49</v>
      </c>
      <c r="I418" s="13">
        <f t="shared" ref="I418:I428" si="31">G418*H418/144</f>
        <v>2.25</v>
      </c>
      <c r="J418" s="13">
        <f t="shared" si="28"/>
        <v>0</v>
      </c>
      <c r="K418" s="6" t="s">
        <v>50</v>
      </c>
      <c r="L418" s="6" t="s">
        <v>51</v>
      </c>
      <c r="M418" s="6">
        <v>1</v>
      </c>
      <c r="N418" s="6">
        <v>1</v>
      </c>
      <c r="O418" s="6"/>
      <c r="P418" s="6"/>
      <c r="Q418" s="6"/>
      <c r="R418" s="6"/>
      <c r="S418" s="6"/>
      <c r="T418" s="6"/>
      <c r="U418" s="13">
        <f t="shared" ref="U418:U428" si="32">S418*T418/144</f>
        <v>0</v>
      </c>
      <c r="V418" s="7"/>
      <c r="W418" s="7" t="s">
        <v>961</v>
      </c>
      <c r="X418" s="8" t="s">
        <v>52</v>
      </c>
      <c r="Y418" s="8">
        <v>0.87567275101384989</v>
      </c>
      <c r="Z418" s="8">
        <v>0.87567275101384989</v>
      </c>
      <c r="AA418" s="8">
        <v>1.9933626651763916</v>
      </c>
      <c r="AB418" s="8">
        <v>7</v>
      </c>
      <c r="AC418" s="8" t="s">
        <v>53</v>
      </c>
      <c r="AD418" s="8" t="s">
        <v>32</v>
      </c>
      <c r="AE418" s="8">
        <v>2</v>
      </c>
      <c r="AF418" s="8">
        <v>1.3097540140151978</v>
      </c>
      <c r="AG418" s="8">
        <v>473798.3411051805</v>
      </c>
      <c r="AH418" s="8">
        <v>230819.8329044214</v>
      </c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</row>
    <row r="419" spans="1:133" x14ac:dyDescent="0.2">
      <c r="A419" s="6">
        <v>98</v>
      </c>
      <c r="B419" s="9" t="s">
        <v>47</v>
      </c>
      <c r="C419" s="6" t="s">
        <v>48</v>
      </c>
      <c r="D419" s="6" t="s">
        <v>24</v>
      </c>
      <c r="E419" s="6" t="s">
        <v>25</v>
      </c>
      <c r="F419" s="6" t="s">
        <v>44</v>
      </c>
      <c r="G419" s="6" t="s">
        <v>27</v>
      </c>
      <c r="H419" s="6" t="s">
        <v>27</v>
      </c>
      <c r="I419" s="13">
        <f t="shared" si="31"/>
        <v>6.25</v>
      </c>
      <c r="J419" s="13">
        <f t="shared" si="28"/>
        <v>0</v>
      </c>
      <c r="K419" s="6" t="s">
        <v>28</v>
      </c>
      <c r="L419" s="6" t="s">
        <v>29</v>
      </c>
      <c r="M419" s="6">
        <v>1</v>
      </c>
      <c r="N419" s="6">
        <v>1</v>
      </c>
      <c r="O419" s="6"/>
      <c r="P419" s="6"/>
      <c r="Q419" s="6"/>
      <c r="R419" s="6"/>
      <c r="S419" s="6"/>
      <c r="T419" s="6"/>
      <c r="U419" s="13">
        <f t="shared" si="32"/>
        <v>0</v>
      </c>
      <c r="V419" s="7"/>
      <c r="W419" s="7" t="s">
        <v>897</v>
      </c>
      <c r="X419" s="8" t="s">
        <v>261</v>
      </c>
      <c r="Y419" s="8">
        <v>0.19952812910079959</v>
      </c>
      <c r="Z419" s="8">
        <v>0.19952812910079959</v>
      </c>
      <c r="AA419" s="8">
        <v>2.850388765335083</v>
      </c>
      <c r="AB419" s="8">
        <v>7</v>
      </c>
      <c r="AC419" s="8" t="s">
        <v>262</v>
      </c>
      <c r="AD419" s="8" t="s">
        <v>254</v>
      </c>
      <c r="AE419" s="8">
        <v>2</v>
      </c>
      <c r="AF419" s="8">
        <v>1.3975131511688232</v>
      </c>
      <c r="AG419" s="8">
        <v>463301.43003674719</v>
      </c>
      <c r="AH419" s="8">
        <v>233241.792918272</v>
      </c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</row>
    <row r="420" spans="1:133" x14ac:dyDescent="0.2">
      <c r="A420" s="6">
        <v>251</v>
      </c>
      <c r="B420" s="9" t="s">
        <v>47</v>
      </c>
      <c r="C420" s="6" t="s">
        <v>48</v>
      </c>
      <c r="D420" s="6" t="s">
        <v>24</v>
      </c>
      <c r="E420" s="6" t="s">
        <v>25</v>
      </c>
      <c r="F420" s="6" t="s">
        <v>40</v>
      </c>
      <c r="G420" s="6" t="s">
        <v>61</v>
      </c>
      <c r="H420" s="6" t="s">
        <v>73</v>
      </c>
      <c r="I420" s="13">
        <f t="shared" si="31"/>
        <v>0.75</v>
      </c>
      <c r="J420" s="13">
        <f t="shared" si="28"/>
        <v>0</v>
      </c>
      <c r="K420" s="6" t="s">
        <v>28</v>
      </c>
      <c r="L420" s="6" t="s">
        <v>29</v>
      </c>
      <c r="M420" s="6">
        <v>1</v>
      </c>
      <c r="N420" s="6">
        <v>1</v>
      </c>
      <c r="O420" s="6"/>
      <c r="P420" s="6"/>
      <c r="Q420" s="6"/>
      <c r="R420" s="6"/>
      <c r="S420" s="6"/>
      <c r="T420" s="6"/>
      <c r="U420" s="13">
        <f t="shared" si="32"/>
        <v>0</v>
      </c>
      <c r="V420" s="7"/>
      <c r="W420" s="7" t="s">
        <v>929</v>
      </c>
      <c r="X420" s="8" t="s">
        <v>573</v>
      </c>
      <c r="Y420" s="8">
        <v>0.31795664310455313</v>
      </c>
      <c r="Z420" s="8">
        <v>0.31795664310455313</v>
      </c>
      <c r="AA420" s="8">
        <v>2.6839463710784912</v>
      </c>
      <c r="AB420" s="8">
        <v>6</v>
      </c>
      <c r="AC420" s="8" t="s">
        <v>574</v>
      </c>
      <c r="AD420" s="8" t="s">
        <v>568</v>
      </c>
      <c r="AE420" s="8">
        <v>2</v>
      </c>
      <c r="AF420" s="8">
        <v>1.4152979850769043</v>
      </c>
      <c r="AG420" s="8">
        <v>487347.09032530803</v>
      </c>
      <c r="AH420" s="8">
        <v>232049.61460401604</v>
      </c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</row>
    <row r="421" spans="1:133" x14ac:dyDescent="0.2">
      <c r="A421" s="6">
        <v>299</v>
      </c>
      <c r="B421" s="9" t="s">
        <v>47</v>
      </c>
      <c r="C421" s="6" t="s">
        <v>48</v>
      </c>
      <c r="D421" s="6" t="s">
        <v>24</v>
      </c>
      <c r="E421" s="6" t="s">
        <v>25</v>
      </c>
      <c r="F421" s="6" t="s">
        <v>40</v>
      </c>
      <c r="G421" s="6" t="s">
        <v>27</v>
      </c>
      <c r="H421" s="6" t="s">
        <v>27</v>
      </c>
      <c r="I421" s="13">
        <f t="shared" si="31"/>
        <v>6.25</v>
      </c>
      <c r="J421" s="13">
        <f t="shared" si="28"/>
        <v>0</v>
      </c>
      <c r="K421" s="6" t="s">
        <v>28</v>
      </c>
      <c r="L421" s="6" t="s">
        <v>29</v>
      </c>
      <c r="M421" s="6">
        <v>1</v>
      </c>
      <c r="N421" s="6">
        <v>1</v>
      </c>
      <c r="O421" s="6"/>
      <c r="P421" s="6"/>
      <c r="Q421" s="6"/>
      <c r="R421" s="6"/>
      <c r="S421" s="6"/>
      <c r="T421" s="6"/>
      <c r="U421" s="13">
        <f t="shared" si="32"/>
        <v>0</v>
      </c>
      <c r="V421" s="7"/>
      <c r="W421" s="7" t="s">
        <v>936</v>
      </c>
      <c r="X421" s="8" t="s">
        <v>647</v>
      </c>
      <c r="Y421" s="8">
        <v>0.19726139903068537</v>
      </c>
      <c r="Z421" s="8">
        <v>0.19726139903068537</v>
      </c>
      <c r="AA421" s="8">
        <v>1.7503315210342407</v>
      </c>
      <c r="AB421" s="8">
        <v>8</v>
      </c>
      <c r="AC421" s="8" t="s">
        <v>376</v>
      </c>
      <c r="AD421" s="8" t="s">
        <v>568</v>
      </c>
      <c r="AE421" s="8">
        <v>2</v>
      </c>
      <c r="AF421" s="8">
        <v>0.98343783617019653</v>
      </c>
      <c r="AG421" s="8">
        <v>480500.9944877954</v>
      </c>
      <c r="AH421" s="8">
        <v>225376.84725163219</v>
      </c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</row>
    <row r="422" spans="1:133" x14ac:dyDescent="0.2">
      <c r="A422" s="6">
        <v>64</v>
      </c>
      <c r="B422" s="9" t="s">
        <v>100</v>
      </c>
      <c r="C422" s="6" t="s">
        <v>48</v>
      </c>
      <c r="D422" s="6" t="s">
        <v>24</v>
      </c>
      <c r="E422" s="6" t="s">
        <v>25</v>
      </c>
      <c r="F422" s="6" t="s">
        <v>40</v>
      </c>
      <c r="G422" s="6" t="s">
        <v>49</v>
      </c>
      <c r="H422" s="6" t="s">
        <v>61</v>
      </c>
      <c r="I422" s="13">
        <f t="shared" si="31"/>
        <v>1.5</v>
      </c>
      <c r="J422" s="13">
        <f t="shared" si="28"/>
        <v>0</v>
      </c>
      <c r="K422" s="6" t="s">
        <v>28</v>
      </c>
      <c r="L422" s="6" t="s">
        <v>29</v>
      </c>
      <c r="M422" s="6">
        <v>1</v>
      </c>
      <c r="N422" s="6">
        <v>1</v>
      </c>
      <c r="O422" s="6"/>
      <c r="P422" s="6"/>
      <c r="Q422" s="6"/>
      <c r="R422" s="6"/>
      <c r="S422" s="6"/>
      <c r="T422" s="6"/>
      <c r="U422" s="13">
        <f t="shared" si="32"/>
        <v>0</v>
      </c>
      <c r="V422" s="7"/>
      <c r="W422" s="7"/>
      <c r="X422" s="8" t="s">
        <v>183</v>
      </c>
      <c r="Y422" s="8">
        <v>0.43450085163116459</v>
      </c>
      <c r="Z422" s="8">
        <v>0.43450085163116459</v>
      </c>
      <c r="AA422" s="8">
        <v>3.6523091793060303</v>
      </c>
      <c r="AB422" s="8">
        <v>5</v>
      </c>
      <c r="AC422" s="8" t="s">
        <v>184</v>
      </c>
      <c r="AD422" s="8" t="s">
        <v>32</v>
      </c>
      <c r="AE422" s="8">
        <v>2</v>
      </c>
      <c r="AF422" s="8">
        <v>1.5890016555786133</v>
      </c>
      <c r="AG422" s="8">
        <v>466591.85960055591</v>
      </c>
      <c r="AH422" s="8">
        <v>227872.03089878964</v>
      </c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</row>
    <row r="423" spans="1:133" x14ac:dyDescent="0.2">
      <c r="A423" s="6">
        <v>375</v>
      </c>
      <c r="B423" s="9" t="s">
        <v>276</v>
      </c>
      <c r="C423" s="6" t="s">
        <v>48</v>
      </c>
      <c r="D423" s="6" t="s">
        <v>24</v>
      </c>
      <c r="E423" s="6" t="s">
        <v>25</v>
      </c>
      <c r="F423" s="6" t="s">
        <v>44</v>
      </c>
      <c r="G423" s="6" t="s">
        <v>36</v>
      </c>
      <c r="H423" s="6" t="s">
        <v>277</v>
      </c>
      <c r="I423" s="13">
        <f t="shared" si="31"/>
        <v>8</v>
      </c>
      <c r="J423" s="13">
        <f t="shared" si="28"/>
        <v>0</v>
      </c>
      <c r="K423" s="6" t="s">
        <v>28</v>
      </c>
      <c r="L423" s="6" t="s">
        <v>29</v>
      </c>
      <c r="M423" s="6">
        <v>2</v>
      </c>
      <c r="N423" s="6">
        <v>1</v>
      </c>
      <c r="O423" s="6"/>
      <c r="P423" s="6"/>
      <c r="Q423" s="6"/>
      <c r="R423" s="6"/>
      <c r="S423" s="6"/>
      <c r="T423" s="6"/>
      <c r="U423" s="13">
        <f t="shared" si="32"/>
        <v>0</v>
      </c>
      <c r="V423" s="7"/>
      <c r="W423" s="7"/>
      <c r="X423" s="8" t="s">
        <v>784</v>
      </c>
      <c r="Y423" s="8">
        <v>0.34530639410018926</v>
      </c>
      <c r="Z423" s="8">
        <v>0.34530639410018926</v>
      </c>
      <c r="AA423" s="8">
        <v>2.158078670501709</v>
      </c>
      <c r="AB423" s="8">
        <v>8</v>
      </c>
      <c r="AC423" s="8" t="s">
        <v>785</v>
      </c>
      <c r="AD423" s="8" t="s">
        <v>568</v>
      </c>
      <c r="AE423" s="8">
        <v>2</v>
      </c>
      <c r="AF423" s="8">
        <v>1.3139032125473022</v>
      </c>
      <c r="AG423" s="8">
        <v>481754.51392190391</v>
      </c>
      <c r="AH423" s="8">
        <v>210842.79847491224</v>
      </c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</row>
    <row r="424" spans="1:133" x14ac:dyDescent="0.2">
      <c r="A424" s="6">
        <v>173</v>
      </c>
      <c r="B424" s="10" t="s">
        <v>43</v>
      </c>
      <c r="C424" s="6" t="s">
        <v>67</v>
      </c>
      <c r="D424" s="6" t="s">
        <v>24</v>
      </c>
      <c r="E424" s="6" t="s">
        <v>70</v>
      </c>
      <c r="F424" s="6" t="s">
        <v>40</v>
      </c>
      <c r="G424" s="6" t="s">
        <v>27</v>
      </c>
      <c r="H424" s="6" t="s">
        <v>27</v>
      </c>
      <c r="I424" s="13">
        <f t="shared" si="31"/>
        <v>6.25</v>
      </c>
      <c r="J424" s="13">
        <f t="shared" si="28"/>
        <v>0</v>
      </c>
      <c r="K424" s="6" t="s">
        <v>135</v>
      </c>
      <c r="L424" s="6" t="s">
        <v>417</v>
      </c>
      <c r="M424" s="6">
        <v>1</v>
      </c>
      <c r="N424" s="6">
        <v>1</v>
      </c>
      <c r="O424" s="6"/>
      <c r="P424" s="6"/>
      <c r="Q424" s="6"/>
      <c r="R424" s="6"/>
      <c r="S424" s="6"/>
      <c r="T424" s="6"/>
      <c r="U424" s="13">
        <f t="shared" si="32"/>
        <v>0</v>
      </c>
      <c r="V424" s="7"/>
      <c r="W424" s="7"/>
      <c r="X424" s="8" t="s">
        <v>418</v>
      </c>
      <c r="Y424" s="8">
        <v>0.32116379022598263</v>
      </c>
      <c r="Z424" s="8">
        <v>0.32116379022598263</v>
      </c>
      <c r="AA424" s="8">
        <v>2.5787703990936279</v>
      </c>
      <c r="AB424" s="8">
        <v>7</v>
      </c>
      <c r="AC424" s="8" t="s">
        <v>419</v>
      </c>
      <c r="AD424" s="8" t="s">
        <v>254</v>
      </c>
      <c r="AE424" s="8">
        <v>2</v>
      </c>
      <c r="AF424" s="8">
        <v>1.2468961477279663</v>
      </c>
      <c r="AG424" s="8">
        <v>483931.23247088387</v>
      </c>
      <c r="AH424" s="8">
        <v>232124.70282114789</v>
      </c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/>
      <c r="DU424" s="8"/>
      <c r="DV424" s="8"/>
      <c r="DW424" s="8"/>
      <c r="DX424" s="8"/>
      <c r="DY424" s="8"/>
      <c r="DZ424" s="8"/>
      <c r="EA424" s="8"/>
      <c r="EB424" s="8"/>
      <c r="EC424" s="8"/>
    </row>
    <row r="425" spans="1:133" x14ac:dyDescent="0.2">
      <c r="A425" s="6">
        <v>252</v>
      </c>
      <c r="B425" s="10" t="s">
        <v>43</v>
      </c>
      <c r="C425" s="6" t="s">
        <v>67</v>
      </c>
      <c r="D425" s="6" t="s">
        <v>24</v>
      </c>
      <c r="E425" s="6" t="s">
        <v>70</v>
      </c>
      <c r="F425" s="6" t="s">
        <v>26</v>
      </c>
      <c r="G425" s="6" t="s">
        <v>27</v>
      </c>
      <c r="H425" s="6" t="s">
        <v>27</v>
      </c>
      <c r="I425" s="13">
        <f t="shared" si="31"/>
        <v>6.25</v>
      </c>
      <c r="J425" s="13">
        <f t="shared" si="28"/>
        <v>0</v>
      </c>
      <c r="K425" s="6" t="s">
        <v>28</v>
      </c>
      <c r="L425" s="6" t="s">
        <v>29</v>
      </c>
      <c r="M425" s="6">
        <v>1</v>
      </c>
      <c r="N425" s="6">
        <v>1</v>
      </c>
      <c r="O425" s="6"/>
      <c r="P425" s="6"/>
      <c r="Q425" s="6"/>
      <c r="R425" s="6"/>
      <c r="S425" s="6"/>
      <c r="T425" s="6"/>
      <c r="U425" s="13">
        <f t="shared" si="32"/>
        <v>0</v>
      </c>
      <c r="V425" s="7"/>
      <c r="W425" s="7"/>
      <c r="X425" s="8" t="s">
        <v>575</v>
      </c>
      <c r="Y425" s="8">
        <v>0.21962385416030883</v>
      </c>
      <c r="Z425" s="8">
        <v>0.21962385416030883</v>
      </c>
      <c r="AA425" s="8">
        <v>1.8936024904251099</v>
      </c>
      <c r="AB425" s="8">
        <v>9</v>
      </c>
      <c r="AC425" s="8" t="s">
        <v>576</v>
      </c>
      <c r="AD425" s="8" t="s">
        <v>568</v>
      </c>
      <c r="AE425" s="8">
        <v>2</v>
      </c>
      <c r="AF425" s="8">
        <v>1.0297771692276001</v>
      </c>
      <c r="AG425" s="8">
        <v>479074.94950471353</v>
      </c>
      <c r="AH425" s="8">
        <v>230601.85152778926</v>
      </c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</row>
    <row r="426" spans="1:133" x14ac:dyDescent="0.2">
      <c r="A426" s="6">
        <v>290</v>
      </c>
      <c r="B426" s="10" t="s">
        <v>43</v>
      </c>
      <c r="C426" s="6" t="s">
        <v>67</v>
      </c>
      <c r="D426" s="6" t="s">
        <v>24</v>
      </c>
      <c r="E426" s="6" t="s">
        <v>70</v>
      </c>
      <c r="F426" s="6" t="s">
        <v>58</v>
      </c>
      <c r="G426" s="6" t="s">
        <v>27</v>
      </c>
      <c r="H426" s="6" t="s">
        <v>27</v>
      </c>
      <c r="I426" s="13">
        <f t="shared" si="31"/>
        <v>6.25</v>
      </c>
      <c r="J426" s="13">
        <f t="shared" si="28"/>
        <v>0</v>
      </c>
      <c r="K426" s="6" t="s">
        <v>28</v>
      </c>
      <c r="L426" s="6" t="s">
        <v>29</v>
      </c>
      <c r="M426" s="6">
        <v>1</v>
      </c>
      <c r="N426" s="6">
        <v>1</v>
      </c>
      <c r="O426" s="6"/>
      <c r="P426" s="6"/>
      <c r="Q426" s="6"/>
      <c r="R426" s="6"/>
      <c r="S426" s="6"/>
      <c r="T426" s="6"/>
      <c r="U426" s="13">
        <f t="shared" si="32"/>
        <v>0</v>
      </c>
      <c r="V426" s="7"/>
      <c r="W426" s="7"/>
      <c r="X426" s="8" t="s">
        <v>632</v>
      </c>
      <c r="Y426" s="8">
        <v>0.41902608394622798</v>
      </c>
      <c r="Z426" s="8">
        <v>0.41902608394622798</v>
      </c>
      <c r="AA426" s="8">
        <v>1.6024110317230225</v>
      </c>
      <c r="AB426" s="8">
        <v>8</v>
      </c>
      <c r="AC426" s="8" t="s">
        <v>633</v>
      </c>
      <c r="AD426" s="8" t="s">
        <v>568</v>
      </c>
      <c r="AE426" s="8">
        <v>2</v>
      </c>
      <c r="AF426" s="8">
        <v>0.94994145631790161</v>
      </c>
      <c r="AG426" s="8">
        <v>477757.31204989977</v>
      </c>
      <c r="AH426" s="8">
        <v>224949.77435800846</v>
      </c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</row>
    <row r="427" spans="1:133" x14ac:dyDescent="0.2">
      <c r="A427" s="6">
        <v>344</v>
      </c>
      <c r="B427" s="10" t="s">
        <v>43</v>
      </c>
      <c r="C427" s="6" t="s">
        <v>67</v>
      </c>
      <c r="D427" s="6" t="s">
        <v>24</v>
      </c>
      <c r="E427" s="6" t="s">
        <v>70</v>
      </c>
      <c r="F427" s="6" t="s">
        <v>44</v>
      </c>
      <c r="G427" s="6" t="s">
        <v>27</v>
      </c>
      <c r="H427" s="6" t="s">
        <v>27</v>
      </c>
      <c r="I427" s="13">
        <f t="shared" si="31"/>
        <v>6.25</v>
      </c>
      <c r="J427" s="13">
        <f t="shared" si="28"/>
        <v>0</v>
      </c>
      <c r="K427" s="6" t="s">
        <v>28</v>
      </c>
      <c r="L427" s="6" t="s">
        <v>29</v>
      </c>
      <c r="M427" s="6">
        <v>1</v>
      </c>
      <c r="N427" s="6">
        <v>1</v>
      </c>
      <c r="O427" s="6"/>
      <c r="P427" s="6"/>
      <c r="Q427" s="6"/>
      <c r="R427" s="6"/>
      <c r="S427" s="6"/>
      <c r="T427" s="6"/>
      <c r="U427" s="13">
        <f t="shared" si="32"/>
        <v>0</v>
      </c>
      <c r="V427" s="7"/>
      <c r="W427" s="7"/>
      <c r="X427" s="8" t="s">
        <v>728</v>
      </c>
      <c r="Y427" s="8">
        <v>0.53092503547668435</v>
      </c>
      <c r="Z427" s="8">
        <v>0.53092503547668435</v>
      </c>
      <c r="AA427" s="8">
        <v>2.9703447818756104</v>
      </c>
      <c r="AB427" s="8">
        <v>6</v>
      </c>
      <c r="AC427" s="8" t="s">
        <v>729</v>
      </c>
      <c r="AD427" s="8" t="s">
        <v>568</v>
      </c>
      <c r="AE427" s="8">
        <v>2</v>
      </c>
      <c r="AF427" s="8">
        <v>1.6537013053894043</v>
      </c>
      <c r="AG427" s="8">
        <v>481794.20283396024</v>
      </c>
      <c r="AH427" s="8">
        <v>218133.60205903783</v>
      </c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</row>
    <row r="428" spans="1:133" x14ac:dyDescent="0.2">
      <c r="A428" s="6">
        <v>178</v>
      </c>
      <c r="B428" s="10" t="s">
        <v>192</v>
      </c>
      <c r="C428" s="6" t="s">
        <v>67</v>
      </c>
      <c r="D428" s="6" t="s">
        <v>24</v>
      </c>
      <c r="E428" s="6" t="s">
        <v>70</v>
      </c>
      <c r="F428" s="6" t="s">
        <v>26</v>
      </c>
      <c r="G428" s="6" t="s">
        <v>27</v>
      </c>
      <c r="H428" s="6" t="s">
        <v>49</v>
      </c>
      <c r="I428" s="13">
        <f t="shared" si="31"/>
        <v>3.75</v>
      </c>
      <c r="J428" s="13">
        <f t="shared" si="28"/>
        <v>0</v>
      </c>
      <c r="K428" s="6" t="s">
        <v>28</v>
      </c>
      <c r="L428" s="6" t="s">
        <v>39</v>
      </c>
      <c r="M428" s="6">
        <v>1</v>
      </c>
      <c r="N428" s="6">
        <v>0</v>
      </c>
      <c r="O428" s="6"/>
      <c r="P428" s="6"/>
      <c r="Q428" s="6"/>
      <c r="R428" s="6"/>
      <c r="S428" s="6"/>
      <c r="T428" s="6"/>
      <c r="U428" s="13">
        <f t="shared" si="32"/>
        <v>0</v>
      </c>
      <c r="V428" s="7"/>
      <c r="W428" s="7"/>
      <c r="X428" s="8" t="s">
        <v>427</v>
      </c>
      <c r="Y428" s="8">
        <v>0.36060753107070931</v>
      </c>
      <c r="Z428" s="8">
        <v>0.36060753107070931</v>
      </c>
      <c r="AA428" s="8">
        <v>2.3630199432373047</v>
      </c>
      <c r="AB428" s="8">
        <v>8</v>
      </c>
      <c r="AC428" s="8" t="s">
        <v>69</v>
      </c>
      <c r="AD428" s="8" t="s">
        <v>254</v>
      </c>
      <c r="AE428" s="8">
        <v>2</v>
      </c>
      <c r="AF428" s="8">
        <v>1.1091442108154297</v>
      </c>
      <c r="AG428" s="8">
        <v>480549.25330097758</v>
      </c>
      <c r="AH428" s="8">
        <v>232152.85518689654</v>
      </c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</row>
    <row r="429" spans="1:133" x14ac:dyDescent="0.2">
      <c r="A429" s="6">
        <v>266</v>
      </c>
      <c r="B429" s="12" t="s">
        <v>33</v>
      </c>
      <c r="C429" s="6" t="s">
        <v>67</v>
      </c>
      <c r="D429" s="6" t="s">
        <v>35</v>
      </c>
      <c r="E429" s="6" t="s">
        <v>25</v>
      </c>
      <c r="F429" s="6" t="s">
        <v>58</v>
      </c>
      <c r="G429" s="6" t="s">
        <v>36</v>
      </c>
      <c r="H429" s="6" t="s">
        <v>37</v>
      </c>
      <c r="I429" s="13"/>
      <c r="J429" s="13">
        <f t="shared" si="28"/>
        <v>1</v>
      </c>
      <c r="K429" s="6" t="s">
        <v>38</v>
      </c>
      <c r="L429" s="6" t="s">
        <v>34</v>
      </c>
      <c r="M429" s="6">
        <v>1</v>
      </c>
      <c r="N429" s="6">
        <v>0</v>
      </c>
      <c r="O429" s="12" t="s">
        <v>33</v>
      </c>
      <c r="P429" s="6" t="s">
        <v>23</v>
      </c>
      <c r="Q429" s="6" t="s">
        <v>25</v>
      </c>
      <c r="R429" s="6" t="s">
        <v>40</v>
      </c>
      <c r="S429" s="6" t="s">
        <v>36</v>
      </c>
      <c r="T429" s="6" t="s">
        <v>37</v>
      </c>
      <c r="U429" s="13"/>
      <c r="V429" s="7"/>
      <c r="W429" s="7"/>
      <c r="X429" s="8" t="s">
        <v>597</v>
      </c>
      <c r="Y429" s="8">
        <v>0.2818222379684448</v>
      </c>
      <c r="Z429" s="8">
        <v>0.2818222379684448</v>
      </c>
      <c r="AA429" s="8">
        <v>2.1786575317382812</v>
      </c>
      <c r="AB429" s="8">
        <v>6</v>
      </c>
      <c r="AC429" s="8" t="s">
        <v>598</v>
      </c>
      <c r="AD429" s="8" t="s">
        <v>568</v>
      </c>
      <c r="AE429" s="8">
        <v>2</v>
      </c>
      <c r="AF429" s="8">
        <v>1.1935722827911377</v>
      </c>
      <c r="AG429" s="8">
        <v>480929.70698059892</v>
      </c>
      <c r="AH429" s="8">
        <v>227287.56574737988</v>
      </c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</row>
    <row r="430" spans="1:133" x14ac:dyDescent="0.2">
      <c r="A430" s="6">
        <v>335</v>
      </c>
      <c r="B430" s="9" t="s">
        <v>47</v>
      </c>
      <c r="C430" s="6" t="s">
        <v>67</v>
      </c>
      <c r="D430" s="6" t="s">
        <v>24</v>
      </c>
      <c r="E430" s="6" t="s">
        <v>25</v>
      </c>
      <c r="F430" s="6" t="s">
        <v>58</v>
      </c>
      <c r="G430" s="6" t="s">
        <v>27</v>
      </c>
      <c r="H430" s="6" t="s">
        <v>27</v>
      </c>
      <c r="I430" s="13">
        <f t="shared" ref="I430:I441" si="33">G430*H430/144</f>
        <v>6.25</v>
      </c>
      <c r="J430" s="13">
        <f t="shared" si="28"/>
        <v>0</v>
      </c>
      <c r="K430" s="6" t="s">
        <v>28</v>
      </c>
      <c r="L430" s="6" t="s">
        <v>29</v>
      </c>
      <c r="M430" s="6">
        <v>1</v>
      </c>
      <c r="N430" s="6">
        <v>1</v>
      </c>
      <c r="O430" s="6"/>
      <c r="P430" s="6"/>
      <c r="Q430" s="6"/>
      <c r="R430" s="6"/>
      <c r="S430" s="6"/>
      <c r="T430" s="6"/>
      <c r="U430" s="13">
        <f t="shared" ref="U430:U441" si="34">S430*T430/144</f>
        <v>0</v>
      </c>
      <c r="V430" s="7"/>
      <c r="W430" s="7" t="s">
        <v>946</v>
      </c>
      <c r="X430" s="8" t="s">
        <v>710</v>
      </c>
      <c r="Y430" s="8">
        <v>0.14751489758491518</v>
      </c>
      <c r="Z430" s="8">
        <v>0.14751489758491518</v>
      </c>
      <c r="AA430" s="8">
        <v>3.9546613693237305</v>
      </c>
      <c r="AB430" s="8">
        <v>5</v>
      </c>
      <c r="AC430" s="8" t="s">
        <v>711</v>
      </c>
      <c r="AD430" s="8" t="s">
        <v>568</v>
      </c>
      <c r="AE430" s="8">
        <v>2</v>
      </c>
      <c r="AF430" s="8">
        <v>1.6411131620407104</v>
      </c>
      <c r="AG430" s="8">
        <v>479213.2382088654</v>
      </c>
      <c r="AH430" s="8">
        <v>217848.97381113269</v>
      </c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</row>
    <row r="431" spans="1:133" x14ac:dyDescent="0.2">
      <c r="A431" s="6">
        <v>83</v>
      </c>
      <c r="B431" s="9" t="s">
        <v>43</v>
      </c>
      <c r="C431" s="6" t="s">
        <v>67</v>
      </c>
      <c r="D431" s="6" t="s">
        <v>24</v>
      </c>
      <c r="E431" s="6" t="s">
        <v>25</v>
      </c>
      <c r="F431" s="6" t="s">
        <v>44</v>
      </c>
      <c r="G431" s="6" t="s">
        <v>27</v>
      </c>
      <c r="H431" s="6" t="s">
        <v>27</v>
      </c>
      <c r="I431" s="13">
        <f t="shared" si="33"/>
        <v>6.25</v>
      </c>
      <c r="J431" s="13">
        <f t="shared" si="28"/>
        <v>0</v>
      </c>
      <c r="K431" s="6" t="s">
        <v>28</v>
      </c>
      <c r="L431" s="6" t="s">
        <v>29</v>
      </c>
      <c r="M431" s="6">
        <v>1</v>
      </c>
      <c r="N431" s="6">
        <v>1</v>
      </c>
      <c r="O431" s="6"/>
      <c r="P431" s="6"/>
      <c r="Q431" s="6"/>
      <c r="R431" s="6"/>
      <c r="S431" s="6"/>
      <c r="T431" s="6"/>
      <c r="U431" s="13">
        <f t="shared" si="34"/>
        <v>0</v>
      </c>
      <c r="V431" s="7"/>
      <c r="W431" s="7"/>
      <c r="X431" s="8" t="s">
        <v>226</v>
      </c>
      <c r="Y431" s="8">
        <v>0.17648838400840755</v>
      </c>
      <c r="Z431" s="8">
        <v>0.17648838400840755</v>
      </c>
      <c r="AA431" s="8">
        <v>2.4694657325744629</v>
      </c>
      <c r="AB431" s="8">
        <v>6</v>
      </c>
      <c r="AC431" s="8" t="s">
        <v>227</v>
      </c>
      <c r="AD431" s="8" t="s">
        <v>32</v>
      </c>
      <c r="AE431" s="8">
        <v>2</v>
      </c>
      <c r="AF431" s="8">
        <v>1.1936715841293335</v>
      </c>
      <c r="AG431" s="8">
        <v>470079.05091440381</v>
      </c>
      <c r="AH431" s="8">
        <v>235427.45369818053</v>
      </c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/>
      <c r="DV431" s="8"/>
      <c r="DW431" s="8"/>
      <c r="DX431" s="8"/>
      <c r="DY431" s="8"/>
      <c r="DZ431" s="8"/>
      <c r="EA431" s="8"/>
      <c r="EB431" s="8"/>
      <c r="EC431" s="8"/>
    </row>
    <row r="432" spans="1:133" x14ac:dyDescent="0.2">
      <c r="A432" s="6">
        <v>159</v>
      </c>
      <c r="B432" s="9" t="s">
        <v>43</v>
      </c>
      <c r="C432" s="6" t="s">
        <v>67</v>
      </c>
      <c r="D432" s="6" t="s">
        <v>24</v>
      </c>
      <c r="E432" s="6" t="s">
        <v>25</v>
      </c>
      <c r="F432" s="6" t="s">
        <v>26</v>
      </c>
      <c r="G432" s="6" t="s">
        <v>27</v>
      </c>
      <c r="H432" s="6" t="s">
        <v>27</v>
      </c>
      <c r="I432" s="13">
        <f t="shared" si="33"/>
        <v>6.25</v>
      </c>
      <c r="J432" s="13">
        <f t="shared" si="28"/>
        <v>0</v>
      </c>
      <c r="K432" s="6" t="s">
        <v>28</v>
      </c>
      <c r="L432" s="6" t="s">
        <v>29</v>
      </c>
      <c r="M432" s="6">
        <v>1</v>
      </c>
      <c r="N432" s="6">
        <v>1</v>
      </c>
      <c r="O432" s="6"/>
      <c r="P432" s="6"/>
      <c r="Q432" s="6"/>
      <c r="R432" s="6"/>
      <c r="S432" s="6"/>
      <c r="T432" s="6"/>
      <c r="U432" s="13">
        <f t="shared" si="34"/>
        <v>0</v>
      </c>
      <c r="V432" s="7"/>
      <c r="W432" s="7"/>
      <c r="X432" s="8" t="s">
        <v>387</v>
      </c>
      <c r="Y432" s="8">
        <v>0.25698238372802734</v>
      </c>
      <c r="Z432" s="8">
        <v>0.25698238372802734</v>
      </c>
      <c r="AA432" s="8">
        <v>1.6292910575866699</v>
      </c>
      <c r="AB432" s="8">
        <v>10</v>
      </c>
      <c r="AC432" s="8" t="s">
        <v>388</v>
      </c>
      <c r="AD432" s="8" t="s">
        <v>254</v>
      </c>
      <c r="AE432" s="8">
        <v>2</v>
      </c>
      <c r="AF432" s="8">
        <v>0.88614511489868164</v>
      </c>
      <c r="AG432" s="8">
        <v>475512.96319925453</v>
      </c>
      <c r="AH432" s="8">
        <v>237379.88245055286</v>
      </c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</row>
    <row r="433" spans="1:133" s="1" customFormat="1" x14ac:dyDescent="0.2">
      <c r="A433" s="6">
        <v>177</v>
      </c>
      <c r="B433" s="9" t="s">
        <v>43</v>
      </c>
      <c r="C433" s="6" t="s">
        <v>67</v>
      </c>
      <c r="D433" s="6" t="s">
        <v>24</v>
      </c>
      <c r="E433" s="6" t="s">
        <v>25</v>
      </c>
      <c r="F433" s="6" t="s">
        <v>40</v>
      </c>
      <c r="G433" s="6" t="s">
        <v>27</v>
      </c>
      <c r="H433" s="6" t="s">
        <v>27</v>
      </c>
      <c r="I433" s="13">
        <f t="shared" si="33"/>
        <v>6.25</v>
      </c>
      <c r="J433" s="13">
        <f t="shared" si="28"/>
        <v>0</v>
      </c>
      <c r="K433" s="6" t="s">
        <v>28</v>
      </c>
      <c r="L433" s="6" t="s">
        <v>29</v>
      </c>
      <c r="M433" s="6">
        <v>1</v>
      </c>
      <c r="N433" s="6">
        <v>1</v>
      </c>
      <c r="O433" s="6"/>
      <c r="P433" s="6"/>
      <c r="Q433" s="6"/>
      <c r="R433" s="6"/>
      <c r="S433" s="6"/>
      <c r="T433" s="6"/>
      <c r="U433" s="13">
        <f t="shared" si="34"/>
        <v>0</v>
      </c>
      <c r="V433" s="7"/>
      <c r="W433" s="7"/>
      <c r="X433" s="8" t="s">
        <v>425</v>
      </c>
      <c r="Y433" s="8">
        <v>0.21870927095413212</v>
      </c>
      <c r="Z433" s="8">
        <v>0.21870927095413212</v>
      </c>
      <c r="AA433" s="8">
        <v>3.2631292343139648</v>
      </c>
      <c r="AB433" s="8">
        <v>5</v>
      </c>
      <c r="AC433" s="8" t="s">
        <v>426</v>
      </c>
      <c r="AD433" s="8" t="s">
        <v>254</v>
      </c>
      <c r="AE433" s="8">
        <v>2</v>
      </c>
      <c r="AF433" s="8">
        <v>1.4195578098297119</v>
      </c>
      <c r="AG433" s="8">
        <v>482344.92017039732</v>
      </c>
      <c r="AH433" s="8">
        <v>232130.60621205543</v>
      </c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  <c r="DW433" s="8"/>
      <c r="DX433" s="8"/>
      <c r="DY433" s="8"/>
      <c r="DZ433" s="8"/>
      <c r="EA433" s="8"/>
      <c r="EB433" s="8"/>
      <c r="EC433" s="8"/>
    </row>
    <row r="434" spans="1:133" x14ac:dyDescent="0.2">
      <c r="A434" s="6">
        <v>394</v>
      </c>
      <c r="B434" s="9" t="s">
        <v>43</v>
      </c>
      <c r="C434" s="6" t="s">
        <v>67</v>
      </c>
      <c r="D434" s="6" t="s">
        <v>24</v>
      </c>
      <c r="E434" s="6" t="s">
        <v>25</v>
      </c>
      <c r="F434" s="6" t="s">
        <v>40</v>
      </c>
      <c r="G434" s="6" t="s">
        <v>27</v>
      </c>
      <c r="H434" s="6" t="s">
        <v>27</v>
      </c>
      <c r="I434" s="13">
        <f t="shared" si="33"/>
        <v>6.25</v>
      </c>
      <c r="J434" s="13">
        <f t="shared" si="28"/>
        <v>0</v>
      </c>
      <c r="K434" s="6" t="s">
        <v>28</v>
      </c>
      <c r="L434" s="6" t="s">
        <v>29</v>
      </c>
      <c r="M434" s="6">
        <v>1</v>
      </c>
      <c r="N434" s="6">
        <v>1</v>
      </c>
      <c r="O434" s="6"/>
      <c r="P434" s="6"/>
      <c r="Q434" s="6"/>
      <c r="R434" s="6"/>
      <c r="S434" s="6"/>
      <c r="T434" s="6"/>
      <c r="U434" s="13">
        <f t="shared" si="34"/>
        <v>0</v>
      </c>
      <c r="V434" s="7"/>
      <c r="W434" s="7"/>
      <c r="X434" s="8" t="s">
        <v>818</v>
      </c>
      <c r="Y434" s="8">
        <v>0.79250792026519823</v>
      </c>
      <c r="Z434" s="8">
        <v>0.79250792026519823</v>
      </c>
      <c r="AA434" s="8">
        <v>3.1516494750976562</v>
      </c>
      <c r="AB434" s="8">
        <v>5</v>
      </c>
      <c r="AC434" s="8" t="s">
        <v>819</v>
      </c>
      <c r="AD434" s="8" t="s">
        <v>799</v>
      </c>
      <c r="AE434" s="8">
        <v>2</v>
      </c>
      <c r="AF434" s="8">
        <v>2.1732254028320313</v>
      </c>
      <c r="AG434" s="8">
        <v>479397.95728112321</v>
      </c>
      <c r="AH434" s="8">
        <v>212135.92386784535</v>
      </c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  <c r="DW434" s="8"/>
      <c r="DX434" s="8"/>
      <c r="DY434" s="8"/>
      <c r="DZ434" s="8"/>
      <c r="EA434" s="8"/>
      <c r="EB434" s="8"/>
      <c r="EC434" s="8"/>
    </row>
    <row r="435" spans="1:133" x14ac:dyDescent="0.2">
      <c r="A435" s="6">
        <v>347</v>
      </c>
      <c r="B435" s="9" t="s">
        <v>192</v>
      </c>
      <c r="C435" s="6" t="s">
        <v>67</v>
      </c>
      <c r="D435" s="6" t="s">
        <v>24</v>
      </c>
      <c r="E435" s="6" t="s">
        <v>25</v>
      </c>
      <c r="F435" s="6" t="s">
        <v>58</v>
      </c>
      <c r="G435" s="6" t="s">
        <v>27</v>
      </c>
      <c r="H435" s="6" t="s">
        <v>49</v>
      </c>
      <c r="I435" s="13">
        <f t="shared" si="33"/>
        <v>3.75</v>
      </c>
      <c r="J435" s="13">
        <f t="shared" si="28"/>
        <v>0</v>
      </c>
      <c r="K435" s="6" t="s">
        <v>28</v>
      </c>
      <c r="L435" s="6" t="s">
        <v>29</v>
      </c>
      <c r="M435" s="6">
        <v>1</v>
      </c>
      <c r="N435" s="6">
        <v>1</v>
      </c>
      <c r="O435" s="6"/>
      <c r="P435" s="6"/>
      <c r="Q435" s="6"/>
      <c r="R435" s="6"/>
      <c r="S435" s="6"/>
      <c r="T435" s="6"/>
      <c r="U435" s="13">
        <f t="shared" si="34"/>
        <v>0</v>
      </c>
      <c r="V435" s="7"/>
      <c r="W435" s="7"/>
      <c r="X435" s="8" t="s">
        <v>733</v>
      </c>
      <c r="Y435" s="8">
        <v>1.9137135439828545</v>
      </c>
      <c r="Z435" s="8">
        <v>1.9137135439828545</v>
      </c>
      <c r="AA435" s="8">
        <v>2.3608269691467285</v>
      </c>
      <c r="AB435" s="8">
        <v>5</v>
      </c>
      <c r="AC435" s="8" t="s">
        <v>734</v>
      </c>
      <c r="AD435" s="8" t="s">
        <v>568</v>
      </c>
      <c r="AE435" s="8">
        <v>2</v>
      </c>
      <c r="AF435" s="8">
        <v>1.3059734106063843</v>
      </c>
      <c r="AG435" s="8">
        <v>484289.89110028511</v>
      </c>
      <c r="AH435" s="8">
        <v>217862.12429413202</v>
      </c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8"/>
      <c r="DV435" s="8"/>
      <c r="DW435" s="8"/>
      <c r="DX435" s="8"/>
      <c r="DY435" s="8"/>
      <c r="DZ435" s="8"/>
      <c r="EA435" s="8"/>
      <c r="EB435" s="8"/>
      <c r="EC435" s="8"/>
    </row>
    <row r="436" spans="1:133" x14ac:dyDescent="0.2">
      <c r="A436" s="6">
        <v>304</v>
      </c>
      <c r="B436" s="9" t="s">
        <v>469</v>
      </c>
      <c r="C436" s="6" t="s">
        <v>67</v>
      </c>
      <c r="D436" s="6" t="s">
        <v>24</v>
      </c>
      <c r="E436" s="6" t="s">
        <v>25</v>
      </c>
      <c r="F436" s="6" t="s">
        <v>58</v>
      </c>
      <c r="G436" s="6" t="s">
        <v>27</v>
      </c>
      <c r="H436" s="6" t="s">
        <v>27</v>
      </c>
      <c r="I436" s="13">
        <f t="shared" si="33"/>
        <v>6.25</v>
      </c>
      <c r="J436" s="13">
        <f t="shared" si="28"/>
        <v>0</v>
      </c>
      <c r="K436" s="6" t="s">
        <v>28</v>
      </c>
      <c r="L436" s="6" t="s">
        <v>34</v>
      </c>
      <c r="M436" s="6">
        <v>1</v>
      </c>
      <c r="N436" s="6">
        <v>0</v>
      </c>
      <c r="O436" s="6"/>
      <c r="P436" s="6"/>
      <c r="Q436" s="6"/>
      <c r="R436" s="6"/>
      <c r="S436" s="6"/>
      <c r="T436" s="6"/>
      <c r="U436" s="13">
        <f t="shared" si="34"/>
        <v>0</v>
      </c>
      <c r="V436" s="7"/>
      <c r="W436" s="7"/>
      <c r="X436" s="8" t="s">
        <v>652</v>
      </c>
      <c r="Y436" s="8">
        <v>0.20995285272598277</v>
      </c>
      <c r="Z436" s="8">
        <v>0.20995285272598277</v>
      </c>
      <c r="AA436" s="8">
        <v>3.3554718494415283</v>
      </c>
      <c r="AB436" s="8">
        <v>6</v>
      </c>
      <c r="AC436" s="8" t="s">
        <v>386</v>
      </c>
      <c r="AD436" s="8" t="s">
        <v>568</v>
      </c>
      <c r="AE436" s="8">
        <v>2</v>
      </c>
      <c r="AF436" s="8">
        <v>2.0662636756896973</v>
      </c>
      <c r="AG436" s="8">
        <v>479757.21620425489</v>
      </c>
      <c r="AH436" s="8">
        <v>222163.92539156039</v>
      </c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  <c r="DT436" s="8"/>
      <c r="DU436" s="8"/>
      <c r="DV436" s="8"/>
      <c r="DW436" s="8"/>
      <c r="DX436" s="8"/>
      <c r="DY436" s="8"/>
      <c r="DZ436" s="8"/>
      <c r="EA436" s="8"/>
      <c r="EB436" s="8"/>
      <c r="EC436" s="8"/>
    </row>
    <row r="437" spans="1:133" s="1" customFormat="1" x14ac:dyDescent="0.2">
      <c r="A437" s="6">
        <v>46</v>
      </c>
      <c r="B437" s="9" t="s">
        <v>146</v>
      </c>
      <c r="C437" s="6" t="s">
        <v>67</v>
      </c>
      <c r="D437" s="6" t="s">
        <v>24</v>
      </c>
      <c r="E437" s="6" t="s">
        <v>25</v>
      </c>
      <c r="F437" s="6" t="s">
        <v>40</v>
      </c>
      <c r="G437" s="6" t="s">
        <v>49</v>
      </c>
      <c r="H437" s="6" t="s">
        <v>49</v>
      </c>
      <c r="I437" s="13">
        <f t="shared" si="33"/>
        <v>2.25</v>
      </c>
      <c r="J437" s="13">
        <f t="shared" si="28"/>
        <v>0</v>
      </c>
      <c r="K437" s="6" t="s">
        <v>28</v>
      </c>
      <c r="L437" s="6" t="s">
        <v>51</v>
      </c>
      <c r="M437" s="6">
        <v>1</v>
      </c>
      <c r="N437" s="6">
        <v>1</v>
      </c>
      <c r="O437" s="6"/>
      <c r="P437" s="6"/>
      <c r="Q437" s="6"/>
      <c r="R437" s="6"/>
      <c r="S437" s="6"/>
      <c r="T437" s="6"/>
      <c r="U437" s="13">
        <f t="shared" si="34"/>
        <v>0</v>
      </c>
      <c r="V437" s="7"/>
      <c r="W437" s="7"/>
      <c r="X437" s="8" t="s">
        <v>147</v>
      </c>
      <c r="Y437" s="8">
        <v>0.5811661767959595</v>
      </c>
      <c r="Z437" s="8">
        <v>0.5811661767959595</v>
      </c>
      <c r="AA437" s="8">
        <v>3.1780192852020264</v>
      </c>
      <c r="AB437" s="8">
        <v>5</v>
      </c>
      <c r="AC437" s="8" t="s">
        <v>148</v>
      </c>
      <c r="AD437" s="8" t="s">
        <v>32</v>
      </c>
      <c r="AE437" s="8">
        <v>2</v>
      </c>
      <c r="AF437" s="8">
        <v>2.6185381412506104</v>
      </c>
      <c r="AG437" s="8">
        <v>466655.51857020351</v>
      </c>
      <c r="AH437" s="8">
        <v>228205.44975658512</v>
      </c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/>
      <c r="DU437" s="8"/>
      <c r="DV437" s="8"/>
      <c r="DW437" s="8"/>
      <c r="DX437" s="8"/>
      <c r="DY437" s="8"/>
      <c r="DZ437" s="8"/>
      <c r="EA437" s="8"/>
      <c r="EB437" s="8"/>
      <c r="EC437" s="8"/>
    </row>
    <row r="438" spans="1:133" x14ac:dyDescent="0.2">
      <c r="A438" s="6">
        <v>342</v>
      </c>
      <c r="B438" s="9" t="s">
        <v>723</v>
      </c>
      <c r="C438" s="6" t="s">
        <v>67</v>
      </c>
      <c r="D438" s="6" t="s">
        <v>35</v>
      </c>
      <c r="E438" s="6" t="s">
        <v>25</v>
      </c>
      <c r="F438" s="6" t="s">
        <v>26</v>
      </c>
      <c r="G438" s="6" t="s">
        <v>27</v>
      </c>
      <c r="H438" s="6" t="s">
        <v>27</v>
      </c>
      <c r="I438" s="13">
        <f t="shared" si="33"/>
        <v>6.25</v>
      </c>
      <c r="J438" s="13">
        <f t="shared" si="28"/>
        <v>0</v>
      </c>
      <c r="K438" s="6" t="s">
        <v>28</v>
      </c>
      <c r="L438" s="6" t="s">
        <v>29</v>
      </c>
      <c r="M438" s="6">
        <v>1</v>
      </c>
      <c r="N438" s="6">
        <v>1</v>
      </c>
      <c r="O438" s="9" t="s">
        <v>146</v>
      </c>
      <c r="P438" s="6" t="s">
        <v>34</v>
      </c>
      <c r="Q438" s="6" t="s">
        <v>25</v>
      </c>
      <c r="R438" s="6" t="s">
        <v>26</v>
      </c>
      <c r="S438" s="6" t="s">
        <v>49</v>
      </c>
      <c r="T438" s="6" t="s">
        <v>49</v>
      </c>
      <c r="U438" s="13">
        <f t="shared" si="34"/>
        <v>2.25</v>
      </c>
      <c r="V438" s="7"/>
      <c r="W438" s="7"/>
      <c r="X438" s="8" t="s">
        <v>724</v>
      </c>
      <c r="Y438" s="8">
        <v>0.41428945541381867</v>
      </c>
      <c r="Z438" s="8">
        <v>0.41428945541381867</v>
      </c>
      <c r="AA438" s="8">
        <v>2.8246917724609375</v>
      </c>
      <c r="AB438" s="8">
        <v>5</v>
      </c>
      <c r="AC438" s="8" t="s">
        <v>725</v>
      </c>
      <c r="AD438" s="8" t="s">
        <v>568</v>
      </c>
      <c r="AE438" s="8">
        <v>2</v>
      </c>
      <c r="AF438" s="8">
        <v>1.4956434965133667</v>
      </c>
      <c r="AG438" s="8">
        <v>481005.03431666322</v>
      </c>
      <c r="AH438" s="8">
        <v>217687.63348604023</v>
      </c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8"/>
      <c r="EA438" s="8"/>
      <c r="EB438" s="8"/>
      <c r="EC438" s="8"/>
    </row>
    <row r="439" spans="1:133" x14ac:dyDescent="0.2">
      <c r="A439" s="6">
        <v>161</v>
      </c>
      <c r="B439" s="9" t="s">
        <v>22</v>
      </c>
      <c r="C439" s="6" t="s">
        <v>67</v>
      </c>
      <c r="D439" s="6" t="s">
        <v>24</v>
      </c>
      <c r="E439" s="6" t="s">
        <v>25</v>
      </c>
      <c r="F439" s="6" t="s">
        <v>58</v>
      </c>
      <c r="G439" s="6" t="s">
        <v>27</v>
      </c>
      <c r="H439" s="6" t="s">
        <v>27</v>
      </c>
      <c r="I439" s="13">
        <f t="shared" si="33"/>
        <v>6.25</v>
      </c>
      <c r="J439" s="13">
        <f t="shared" si="28"/>
        <v>0</v>
      </c>
      <c r="K439" s="6" t="s">
        <v>28</v>
      </c>
      <c r="L439" s="6" t="s">
        <v>34</v>
      </c>
      <c r="M439" s="6">
        <v>1</v>
      </c>
      <c r="N439" s="6">
        <v>0</v>
      </c>
      <c r="O439" s="6"/>
      <c r="P439" s="6"/>
      <c r="Q439" s="6"/>
      <c r="R439" s="6"/>
      <c r="S439" s="6"/>
      <c r="T439" s="6"/>
      <c r="U439" s="13">
        <f t="shared" si="34"/>
        <v>0</v>
      </c>
      <c r="V439" s="7"/>
      <c r="W439" s="7"/>
      <c r="X439" s="8" t="s">
        <v>391</v>
      </c>
      <c r="Y439" s="8">
        <v>0.33221193552017214</v>
      </c>
      <c r="Z439" s="8">
        <v>0.33221193552017214</v>
      </c>
      <c r="AA439" s="8">
        <v>1.6602742671966553</v>
      </c>
      <c r="AB439" s="8">
        <v>10</v>
      </c>
      <c r="AC439" s="8" t="s">
        <v>392</v>
      </c>
      <c r="AD439" s="8" t="s">
        <v>254</v>
      </c>
      <c r="AE439" s="8">
        <v>2</v>
      </c>
      <c r="AF439" s="8">
        <v>0.89264702796936035</v>
      </c>
      <c r="AG439" s="8">
        <v>475449.3498194787</v>
      </c>
      <c r="AH439" s="8">
        <v>237400.22916884342</v>
      </c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</row>
    <row r="440" spans="1:133" x14ac:dyDescent="0.2">
      <c r="A440" s="6">
        <v>107</v>
      </c>
      <c r="B440" s="9" t="s">
        <v>276</v>
      </c>
      <c r="C440" s="6" t="s">
        <v>67</v>
      </c>
      <c r="D440" s="6" t="s">
        <v>24</v>
      </c>
      <c r="E440" s="6" t="s">
        <v>25</v>
      </c>
      <c r="F440" s="6" t="s">
        <v>40</v>
      </c>
      <c r="G440" s="6" t="s">
        <v>36</v>
      </c>
      <c r="H440" s="6" t="s">
        <v>277</v>
      </c>
      <c r="I440" s="13">
        <f t="shared" si="33"/>
        <v>8</v>
      </c>
      <c r="J440" s="13">
        <f t="shared" si="28"/>
        <v>0</v>
      </c>
      <c r="K440" s="6" t="s">
        <v>28</v>
      </c>
      <c r="L440" s="6" t="s">
        <v>34</v>
      </c>
      <c r="M440" s="6">
        <v>2</v>
      </c>
      <c r="N440" s="6">
        <v>0</v>
      </c>
      <c r="O440" s="6"/>
      <c r="P440" s="6"/>
      <c r="Q440" s="6"/>
      <c r="R440" s="6"/>
      <c r="S440" s="6"/>
      <c r="T440" s="6"/>
      <c r="U440" s="13">
        <f t="shared" si="34"/>
        <v>0</v>
      </c>
      <c r="V440" s="7"/>
      <c r="W440" s="7"/>
      <c r="X440" s="8" t="s">
        <v>282</v>
      </c>
      <c r="Y440" s="8">
        <v>0.2148640108108521</v>
      </c>
      <c r="Z440" s="8">
        <v>0.2148640108108521</v>
      </c>
      <c r="AA440" s="8">
        <v>2.3508245944976807</v>
      </c>
      <c r="AB440" s="8">
        <v>7</v>
      </c>
      <c r="AC440" s="8" t="s">
        <v>283</v>
      </c>
      <c r="AD440" s="8" t="s">
        <v>254</v>
      </c>
      <c r="AE440" s="8">
        <v>2</v>
      </c>
      <c r="AF440" s="8">
        <v>1.1509765386581421</v>
      </c>
      <c r="AG440" s="8">
        <v>472431.83923411346</v>
      </c>
      <c r="AH440" s="8">
        <v>237739.10716963786</v>
      </c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  <c r="DT440" s="8"/>
      <c r="DU440" s="8"/>
      <c r="DV440" s="8"/>
      <c r="DW440" s="8"/>
      <c r="DX440" s="8"/>
      <c r="DY440" s="8"/>
      <c r="DZ440" s="8"/>
      <c r="EA440" s="8"/>
      <c r="EB440" s="8"/>
      <c r="EC440" s="8"/>
    </row>
    <row r="441" spans="1:133" x14ac:dyDescent="0.2">
      <c r="A441" s="6">
        <v>10</v>
      </c>
      <c r="B441" s="9" t="s">
        <v>66</v>
      </c>
      <c r="C441" s="6" t="s">
        <v>67</v>
      </c>
      <c r="D441" s="6" t="s">
        <v>24</v>
      </c>
      <c r="E441" s="6" t="s">
        <v>25</v>
      </c>
      <c r="F441" s="6" t="s">
        <v>40</v>
      </c>
      <c r="G441" s="6" t="s">
        <v>27</v>
      </c>
      <c r="H441" s="6" t="s">
        <v>27</v>
      </c>
      <c r="I441" s="13">
        <f t="shared" si="33"/>
        <v>6.25</v>
      </c>
      <c r="J441" s="13">
        <f t="shared" si="28"/>
        <v>0</v>
      </c>
      <c r="K441" s="6" t="s">
        <v>28</v>
      </c>
      <c r="L441" s="6" t="s">
        <v>29</v>
      </c>
      <c r="M441" s="6">
        <v>1</v>
      </c>
      <c r="N441" s="6">
        <v>1</v>
      </c>
      <c r="O441" s="6"/>
      <c r="P441" s="6"/>
      <c r="Q441" s="6"/>
      <c r="R441" s="6"/>
      <c r="S441" s="6"/>
      <c r="T441" s="6"/>
      <c r="U441" s="13">
        <f t="shared" si="34"/>
        <v>0</v>
      </c>
      <c r="V441" s="7"/>
      <c r="W441" s="7"/>
      <c r="X441" s="8" t="s">
        <v>68</v>
      </c>
      <c r="Y441" s="8">
        <v>0.31065504074096684</v>
      </c>
      <c r="Z441" s="8">
        <v>0.31065504074096684</v>
      </c>
      <c r="AA441" s="8">
        <v>3.7488977909088135</v>
      </c>
      <c r="AB441" s="8">
        <v>5</v>
      </c>
      <c r="AC441" s="8" t="s">
        <v>69</v>
      </c>
      <c r="AD441" s="8" t="s">
        <v>32</v>
      </c>
      <c r="AE441" s="8">
        <v>2</v>
      </c>
      <c r="AF441" s="8">
        <v>2.2950236797332764</v>
      </c>
      <c r="AG441" s="8">
        <v>471250.60449420341</v>
      </c>
      <c r="AH441" s="8">
        <v>228774.00157287519</v>
      </c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</row>
    <row r="442" spans="1:133" x14ac:dyDescent="0.2">
      <c r="H442" s="16" t="s">
        <v>989</v>
      </c>
      <c r="I442" s="17">
        <f>SUM(I3:I441)</f>
        <v>1521.6875</v>
      </c>
      <c r="T442" s="16" t="s">
        <v>989</v>
      </c>
      <c r="U442" s="17">
        <f>SUM(U3:U441)</f>
        <v>117.5</v>
      </c>
    </row>
    <row r="443" spans="1:133" x14ac:dyDescent="0.2">
      <c r="E443" s="23"/>
      <c r="F443" s="23"/>
      <c r="G443" s="23"/>
      <c r="H443" s="24" t="s">
        <v>988</v>
      </c>
      <c r="I443" s="25">
        <f>I442+U442</f>
        <v>1639.1875</v>
      </c>
    </row>
    <row r="444" spans="1:133" x14ac:dyDescent="0.2">
      <c r="H444" s="16"/>
    </row>
    <row r="445" spans="1:133" x14ac:dyDescent="0.2">
      <c r="G445" s="26"/>
      <c r="H445" s="26"/>
      <c r="I445" s="27" t="s">
        <v>983</v>
      </c>
      <c r="J445" s="28">
        <f>SUM(J3:J441)</f>
        <v>98</v>
      </c>
    </row>
    <row r="446" spans="1:133" x14ac:dyDescent="0.2">
      <c r="B446" s="18" t="s">
        <v>1005</v>
      </c>
      <c r="C446" s="22" t="s">
        <v>984</v>
      </c>
    </row>
    <row r="447" spans="1:133" x14ac:dyDescent="0.2">
      <c r="B447" s="19" t="s">
        <v>1006</v>
      </c>
      <c r="C447" s="22" t="s">
        <v>985</v>
      </c>
    </row>
    <row r="448" spans="1:133" x14ac:dyDescent="0.2">
      <c r="B448" s="21">
        <v>2021</v>
      </c>
      <c r="C448" s="22" t="s">
        <v>986</v>
      </c>
    </row>
    <row r="449" spans="2:6" x14ac:dyDescent="0.2">
      <c r="B449" s="20">
        <v>2025</v>
      </c>
      <c r="C449" s="22" t="s">
        <v>987</v>
      </c>
    </row>
    <row r="451" spans="2:6" x14ac:dyDescent="0.2">
      <c r="C451" s="2" t="s">
        <v>990</v>
      </c>
    </row>
    <row r="452" spans="2:6" x14ac:dyDescent="0.2">
      <c r="C452" s="2" t="s">
        <v>993</v>
      </c>
      <c r="D452" s="2" t="s">
        <v>994</v>
      </c>
      <c r="E452" s="2" t="s">
        <v>996</v>
      </c>
      <c r="F452" s="2" t="s">
        <v>997</v>
      </c>
    </row>
    <row r="453" spans="2:6" x14ac:dyDescent="0.2">
      <c r="B453" s="18" t="s">
        <v>1005</v>
      </c>
      <c r="C453" s="17">
        <f>SUM(I94:I328)+SUM(U94:U328)</f>
        <v>791.1875</v>
      </c>
      <c r="D453" s="17">
        <f>SUM(N94:N328)</f>
        <v>87</v>
      </c>
      <c r="E453" s="2">
        <f>COUNT(A94:A328)</f>
        <v>235</v>
      </c>
    </row>
    <row r="454" spans="2:6" x14ac:dyDescent="0.2">
      <c r="B454" s="19" t="s">
        <v>1006</v>
      </c>
      <c r="C454" s="17">
        <f>SUM(I3:I93)</f>
        <v>264.125</v>
      </c>
      <c r="D454" s="17">
        <f>SUM(N3:N93)</f>
        <v>55</v>
      </c>
      <c r="E454" s="2">
        <v>0</v>
      </c>
      <c r="F454" s="2">
        <f>COUNT(A3:A93)</f>
        <v>91</v>
      </c>
    </row>
    <row r="455" spans="2:6" x14ac:dyDescent="0.2">
      <c r="B455" s="21">
        <v>2021</v>
      </c>
      <c r="C455" s="17">
        <f>SUM(I329:I339)+SUM(U329:U339)</f>
        <v>13.25</v>
      </c>
      <c r="D455" s="17">
        <f>SUM(N329:N339)</f>
        <v>3</v>
      </c>
      <c r="E455" s="2">
        <f>COUNT(A329:A339)</f>
        <v>11</v>
      </c>
    </row>
    <row r="456" spans="2:6" x14ac:dyDescent="0.2">
      <c r="B456" s="20">
        <v>2025</v>
      </c>
      <c r="C456" s="17">
        <f>SUM(I340:I441)+SUM(U340:U441)</f>
        <v>553.5</v>
      </c>
      <c r="D456" s="17">
        <f>SUM(N340:N441)</f>
        <v>87</v>
      </c>
      <c r="E456" s="2">
        <f>COUNT(A345:A441)</f>
        <v>97</v>
      </c>
      <c r="F456" s="2">
        <f>COUNT(A340:A344)</f>
        <v>5</v>
      </c>
    </row>
    <row r="457" spans="2:6" x14ac:dyDescent="0.2">
      <c r="B457" s="23" t="s">
        <v>991</v>
      </c>
      <c r="C457" s="25">
        <f>SUM(C453:C456)</f>
        <v>1622.0625</v>
      </c>
      <c r="E457" s="30" t="str">
        <f>IF(C457=I443,"OK", "FALSE")</f>
        <v>FALSE</v>
      </c>
      <c r="F457" s="31" t="s">
        <v>992</v>
      </c>
    </row>
    <row r="460" spans="2:6" x14ac:dyDescent="0.2">
      <c r="B460" s="29"/>
    </row>
    <row r="461" spans="2:6" x14ac:dyDescent="0.2">
      <c r="B461" s="29"/>
    </row>
    <row r="462" spans="2:6" x14ac:dyDescent="0.2">
      <c r="B462" s="29"/>
    </row>
    <row r="463" spans="2:6" x14ac:dyDescent="0.2">
      <c r="B463" s="29"/>
    </row>
    <row r="464" spans="2:6" x14ac:dyDescent="0.2">
      <c r="B464" s="29"/>
    </row>
  </sheetData>
  <mergeCells count="23">
    <mergeCell ref="G1:G2"/>
    <mergeCell ref="F1:F2"/>
    <mergeCell ref="W1:W2"/>
    <mergeCell ref="O1:O2"/>
    <mergeCell ref="P1:P2"/>
    <mergeCell ref="Q1:Q2"/>
    <mergeCell ref="R1:R2"/>
    <mergeCell ref="J1:J2"/>
    <mergeCell ref="S1:S2"/>
    <mergeCell ref="T1:T2"/>
    <mergeCell ref="V1:V2"/>
    <mergeCell ref="A1:A2"/>
    <mergeCell ref="B1:B2"/>
    <mergeCell ref="C1:C2"/>
    <mergeCell ref="D1:D2"/>
    <mergeCell ref="E1:E2"/>
    <mergeCell ref="I1:I2"/>
    <mergeCell ref="H1:H2"/>
    <mergeCell ref="K1:K2"/>
    <mergeCell ref="U1:U2"/>
    <mergeCell ref="L1:L2"/>
    <mergeCell ref="M1:M2"/>
    <mergeCell ref="N1:N2"/>
  </mergeCells>
  <pageMargins left="0.75" right="0.75" top="1" bottom="1" header="0.5" footer="0.5"/>
  <pageSetup paperSize="17" orientation="landscape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S116"/>
  <sheetViews>
    <sheetView topLeftCell="A42" zoomScaleNormal="100" workbookViewId="0">
      <selection activeCell="I93" sqref="I93"/>
    </sheetView>
  </sheetViews>
  <sheetFormatPr defaultRowHeight="12.75" x14ac:dyDescent="0.2"/>
  <cols>
    <col min="4" max="4" width="20" bestFit="1" customWidth="1"/>
    <col min="5" max="5" width="34.85546875" customWidth="1"/>
    <col min="6" max="6" width="25.5703125" customWidth="1"/>
    <col min="7" max="7" width="19.7109375" bestFit="1" customWidth="1"/>
    <col min="9" max="9" width="31.85546875" customWidth="1"/>
    <col min="10" max="10" width="32.28515625" customWidth="1"/>
  </cols>
  <sheetData>
    <row r="6" spans="4:19" x14ac:dyDescent="0.2">
      <c r="I6" t="s">
        <v>1013</v>
      </c>
      <c r="J6" s="32">
        <f>33</f>
        <v>33</v>
      </c>
    </row>
    <row r="7" spans="4:19" x14ac:dyDescent="0.2">
      <c r="I7" t="s">
        <v>1014</v>
      </c>
      <c r="J7" s="32">
        <v>200</v>
      </c>
    </row>
    <row r="8" spans="4:19" x14ac:dyDescent="0.2">
      <c r="I8" t="s">
        <v>1015</v>
      </c>
      <c r="J8" s="32">
        <f>35</f>
        <v>35</v>
      </c>
    </row>
    <row r="9" spans="4:19" x14ac:dyDescent="0.2">
      <c r="I9" t="s">
        <v>1016</v>
      </c>
      <c r="J9" s="32">
        <v>250</v>
      </c>
    </row>
    <row r="10" spans="4:19" x14ac:dyDescent="0.2">
      <c r="I10" t="s">
        <v>1002</v>
      </c>
      <c r="J10" s="32">
        <v>60</v>
      </c>
    </row>
    <row r="13" spans="4:19" ht="13.5" thickBot="1" x14ac:dyDescent="0.25">
      <c r="O13" t="s">
        <v>1022</v>
      </c>
      <c r="P13" t="s">
        <v>1023</v>
      </c>
      <c r="Q13" t="s">
        <v>1026</v>
      </c>
      <c r="R13" t="s">
        <v>1027</v>
      </c>
      <c r="S13" t="s">
        <v>1025</v>
      </c>
    </row>
    <row r="14" spans="4:19" ht="16.5" thickBot="1" x14ac:dyDescent="0.3">
      <c r="D14" s="112" t="s">
        <v>1030</v>
      </c>
      <c r="E14" s="113"/>
      <c r="F14" s="114"/>
      <c r="G14" s="115"/>
      <c r="N14" s="47">
        <v>1.04</v>
      </c>
      <c r="O14" t="s">
        <v>1009</v>
      </c>
    </row>
    <row r="15" spans="4:19" ht="4.5" customHeight="1" thickBot="1" x14ac:dyDescent="0.25">
      <c r="D15" s="116"/>
      <c r="E15" s="118"/>
      <c r="F15" s="118"/>
      <c r="G15" s="117"/>
      <c r="N15" s="47"/>
    </row>
    <row r="16" spans="4:19" x14ac:dyDescent="0.2">
      <c r="D16" s="40" t="s">
        <v>998</v>
      </c>
      <c r="E16" s="84" t="s">
        <v>999</v>
      </c>
      <c r="F16" s="85" t="s">
        <v>1021</v>
      </c>
      <c r="G16" s="49" t="s">
        <v>1000</v>
      </c>
      <c r="L16">
        <v>0</v>
      </c>
      <c r="M16">
        <v>2012</v>
      </c>
      <c r="N16">
        <v>1</v>
      </c>
      <c r="O16" s="32">
        <f>$J$6*N16</f>
        <v>33</v>
      </c>
      <c r="P16" s="32">
        <f>$J$7*N16</f>
        <v>200</v>
      </c>
      <c r="Q16" s="32">
        <f>$J$8*N16</f>
        <v>35</v>
      </c>
      <c r="R16" s="32">
        <f>$J$9*N16</f>
        <v>250</v>
      </c>
      <c r="S16" s="32">
        <f>$J$10*N16</f>
        <v>60</v>
      </c>
    </row>
    <row r="17" spans="4:19" x14ac:dyDescent="0.2">
      <c r="D17" s="42" t="s">
        <v>1031</v>
      </c>
      <c r="E17" s="43">
        <f>ROUND(Signs!$E$453/3,0)-E18</f>
        <v>56</v>
      </c>
      <c r="F17" s="93">
        <f>O16</f>
        <v>33</v>
      </c>
      <c r="G17" s="87">
        <f>ROUND($J$6*(Signs!$C$453-432.75)*1/3*$N$16,-1)</f>
        <v>3940</v>
      </c>
      <c r="L17">
        <v>1</v>
      </c>
      <c r="M17">
        <v>2013</v>
      </c>
      <c r="N17" s="48">
        <f>$N$14^L17</f>
        <v>1.04</v>
      </c>
      <c r="O17" s="32">
        <f t="shared" ref="O17:O32" si="0">$J$6*N17</f>
        <v>34.32</v>
      </c>
      <c r="P17" s="32">
        <f t="shared" ref="P17:P33" si="1">$J$7*N17</f>
        <v>208</v>
      </c>
      <c r="Q17" s="32">
        <f t="shared" ref="Q17:Q33" si="2">$J$8*N17</f>
        <v>36.4</v>
      </c>
      <c r="R17" s="32">
        <f t="shared" ref="R17:R33" si="3">$J$9*N17</f>
        <v>260</v>
      </c>
      <c r="S17" s="32">
        <f t="shared" ref="S17:S33" si="4">$J$10*N17</f>
        <v>62.400000000000006</v>
      </c>
    </row>
    <row r="18" spans="4:19" x14ac:dyDescent="0.2">
      <c r="D18" s="42" t="s">
        <v>1032</v>
      </c>
      <c r="E18" s="43">
        <v>22</v>
      </c>
      <c r="F18" s="93">
        <f>Q16</f>
        <v>35</v>
      </c>
      <c r="G18" s="87">
        <f>ROUND($J$6*432.75*1/3*$N$16,-1)</f>
        <v>4760</v>
      </c>
      <c r="N18" s="48"/>
      <c r="O18" s="32"/>
      <c r="P18" s="32"/>
      <c r="Q18" s="32"/>
      <c r="R18" s="32"/>
      <c r="S18" s="32"/>
    </row>
    <row r="19" spans="4:19" x14ac:dyDescent="0.2">
      <c r="D19" s="42" t="s">
        <v>1033</v>
      </c>
      <c r="E19" s="43">
        <f>ROUND(Signs!$E$453/3,0)-E20</f>
        <v>56</v>
      </c>
      <c r="F19" s="93">
        <f>O17</f>
        <v>34.32</v>
      </c>
      <c r="G19" s="87">
        <f>ROUND($J$6*(Signs!$C$453-432.75)*1/3*$N$17,-1)</f>
        <v>4100</v>
      </c>
      <c r="L19">
        <v>2</v>
      </c>
      <c r="M19">
        <v>2014</v>
      </c>
      <c r="N19" s="48">
        <f t="shared" ref="N19:N33" si="5">$N$14^L19</f>
        <v>1.0816000000000001</v>
      </c>
      <c r="O19" s="32">
        <f t="shared" si="0"/>
        <v>35.692800000000005</v>
      </c>
      <c r="P19" s="32">
        <f t="shared" si="1"/>
        <v>216.32000000000002</v>
      </c>
      <c r="Q19" s="32">
        <f t="shared" si="2"/>
        <v>37.856000000000002</v>
      </c>
      <c r="R19" s="32">
        <f t="shared" si="3"/>
        <v>270.40000000000003</v>
      </c>
      <c r="S19" s="32">
        <f t="shared" si="4"/>
        <v>64.896000000000001</v>
      </c>
    </row>
    <row r="20" spans="4:19" x14ac:dyDescent="0.2">
      <c r="D20" s="42" t="s">
        <v>1034</v>
      </c>
      <c r="E20" s="43">
        <v>22</v>
      </c>
      <c r="F20" s="93">
        <f>Q17</f>
        <v>36.4</v>
      </c>
      <c r="G20" s="87">
        <f>ROUND($J$6*(432.75)*1/3*$N$17,-1)</f>
        <v>4950</v>
      </c>
      <c r="N20" s="48"/>
      <c r="O20" s="32"/>
      <c r="P20" s="32"/>
      <c r="Q20" s="32"/>
      <c r="R20" s="32"/>
      <c r="S20" s="32"/>
    </row>
    <row r="21" spans="4:19" x14ac:dyDescent="0.2">
      <c r="D21" s="42" t="s">
        <v>1035</v>
      </c>
      <c r="E21" s="43">
        <f>ROUND(Signs!$E$453/3,0)-E22</f>
        <v>56</v>
      </c>
      <c r="F21" s="93">
        <f>O19</f>
        <v>35.692800000000005</v>
      </c>
      <c r="G21" s="87">
        <f>ROUND($J$6*(Signs!$C$453-432.75)*1/3*$N$19,-1)</f>
        <v>4260</v>
      </c>
      <c r="L21">
        <v>3</v>
      </c>
      <c r="M21">
        <v>2015</v>
      </c>
      <c r="N21" s="48">
        <f t="shared" si="5"/>
        <v>1.1248640000000001</v>
      </c>
      <c r="O21" s="32">
        <f t="shared" si="0"/>
        <v>37.120512000000005</v>
      </c>
      <c r="P21" s="32">
        <f t="shared" si="1"/>
        <v>224.97280000000001</v>
      </c>
      <c r="Q21" s="32">
        <f t="shared" si="2"/>
        <v>39.370240000000003</v>
      </c>
      <c r="R21" s="32">
        <f t="shared" si="3"/>
        <v>281.21600000000001</v>
      </c>
      <c r="S21" s="32">
        <f t="shared" si="4"/>
        <v>67.49184000000001</v>
      </c>
    </row>
    <row r="22" spans="4:19" x14ac:dyDescent="0.2">
      <c r="D22" s="42" t="s">
        <v>1036</v>
      </c>
      <c r="E22" s="43">
        <v>22</v>
      </c>
      <c r="F22" s="93">
        <f>Q19</f>
        <v>37.856000000000002</v>
      </c>
      <c r="G22" s="87">
        <f>ROUND($J$6*432.75*1/3*$N$19,-1)</f>
        <v>5150</v>
      </c>
      <c r="N22" s="48"/>
      <c r="O22" s="32"/>
      <c r="P22" s="32"/>
      <c r="Q22" s="32"/>
      <c r="R22" s="32"/>
      <c r="S22" s="32"/>
    </row>
    <row r="23" spans="4:19" x14ac:dyDescent="0.2">
      <c r="D23" s="42" t="s">
        <v>1020</v>
      </c>
      <c r="E23" s="43">
        <f>Signs!$E$455</f>
        <v>11</v>
      </c>
      <c r="F23" s="86">
        <f>O23</f>
        <v>38.605332480000008</v>
      </c>
      <c r="G23" s="87">
        <f>ROUND($J$6*Signs!$C$455*$N$23,-1)</f>
        <v>510</v>
      </c>
      <c r="L23">
        <v>4</v>
      </c>
      <c r="M23">
        <v>2016</v>
      </c>
      <c r="N23" s="48">
        <f t="shared" si="5"/>
        <v>1.1698585600000002</v>
      </c>
      <c r="O23" s="32">
        <f t="shared" si="0"/>
        <v>38.605332480000008</v>
      </c>
      <c r="P23" s="32">
        <f t="shared" si="1"/>
        <v>233.97171200000005</v>
      </c>
      <c r="Q23" s="32">
        <f t="shared" si="2"/>
        <v>40.945049600000004</v>
      </c>
      <c r="R23" s="32">
        <f t="shared" si="3"/>
        <v>292.46464000000003</v>
      </c>
      <c r="S23" s="32">
        <f t="shared" si="4"/>
        <v>70.191513600000008</v>
      </c>
    </row>
    <row r="24" spans="4:19" ht="13.5" thickBot="1" x14ac:dyDescent="0.25">
      <c r="D24" s="67" t="s">
        <v>1019</v>
      </c>
      <c r="E24" s="88">
        <f>Signs!$E$456</f>
        <v>97</v>
      </c>
      <c r="F24" s="89">
        <f>O31</f>
        <v>50.801983858397584</v>
      </c>
      <c r="G24" s="90">
        <f>ROUND($J$6*Signs!$C$456*$N$31,-1)</f>
        <v>28120</v>
      </c>
      <c r="L24">
        <v>5</v>
      </c>
      <c r="M24">
        <v>2017</v>
      </c>
      <c r="N24" s="48">
        <f t="shared" si="5"/>
        <v>1.2166529024000003</v>
      </c>
      <c r="O24" s="32">
        <f t="shared" si="0"/>
        <v>40.149545779200011</v>
      </c>
      <c r="P24" s="32">
        <f t="shared" si="1"/>
        <v>243.33058048000007</v>
      </c>
      <c r="Q24" s="32">
        <f t="shared" si="2"/>
        <v>42.582851584000011</v>
      </c>
      <c r="R24" s="32">
        <f t="shared" si="3"/>
        <v>304.16322560000009</v>
      </c>
      <c r="S24" s="32">
        <f t="shared" si="4"/>
        <v>72.999174144000023</v>
      </c>
    </row>
    <row r="25" spans="4:19" ht="13.5" thickBot="1" x14ac:dyDescent="0.25">
      <c r="D25" s="110" t="s">
        <v>1007</v>
      </c>
      <c r="E25" s="111"/>
      <c r="F25" s="111"/>
      <c r="G25" s="65">
        <f>SUM(G17:G24)</f>
        <v>55790</v>
      </c>
      <c r="L25">
        <v>6</v>
      </c>
      <c r="M25">
        <v>2018</v>
      </c>
      <c r="N25" s="48">
        <f t="shared" si="5"/>
        <v>1.2653190184960004</v>
      </c>
      <c r="O25" s="32">
        <f t="shared" si="0"/>
        <v>41.755527610368013</v>
      </c>
      <c r="P25" s="32">
        <f t="shared" si="1"/>
        <v>253.06380369920007</v>
      </c>
      <c r="Q25" s="32">
        <f t="shared" si="2"/>
        <v>44.286165647360015</v>
      </c>
      <c r="R25" s="32">
        <f t="shared" si="3"/>
        <v>316.32975462400009</v>
      </c>
      <c r="S25" s="32">
        <f t="shared" si="4"/>
        <v>75.91914110976002</v>
      </c>
    </row>
    <row r="26" spans="4:19" ht="13.5" thickBot="1" x14ac:dyDescent="0.25">
      <c r="D26" s="51"/>
      <c r="E26" s="51"/>
      <c r="F26" s="51"/>
      <c r="G26" s="51"/>
      <c r="L26">
        <v>7</v>
      </c>
      <c r="M26">
        <v>2019</v>
      </c>
      <c r="N26" s="48">
        <f t="shared" si="5"/>
        <v>1.3159317792358403</v>
      </c>
      <c r="O26" s="32">
        <f t="shared" si="0"/>
        <v>43.425748714782728</v>
      </c>
      <c r="P26" s="32">
        <f t="shared" si="1"/>
        <v>263.18635584716804</v>
      </c>
      <c r="Q26" s="32">
        <f t="shared" si="2"/>
        <v>46.057612273254406</v>
      </c>
      <c r="R26" s="32">
        <f t="shared" si="3"/>
        <v>328.98294480896004</v>
      </c>
      <c r="S26" s="32">
        <f t="shared" si="4"/>
        <v>78.955906754150419</v>
      </c>
    </row>
    <row r="27" spans="4:19" ht="16.5" thickBot="1" x14ac:dyDescent="0.3">
      <c r="D27" s="112" t="s">
        <v>1008</v>
      </c>
      <c r="E27" s="113"/>
      <c r="F27" s="114"/>
      <c r="G27" s="115"/>
      <c r="L27">
        <v>8</v>
      </c>
      <c r="M27">
        <v>2020</v>
      </c>
      <c r="N27" s="48">
        <f t="shared" si="5"/>
        <v>1.3685690504052741</v>
      </c>
      <c r="O27" s="32">
        <f t="shared" si="0"/>
        <v>45.162778663374048</v>
      </c>
      <c r="P27" s="32">
        <f t="shared" si="1"/>
        <v>273.71381008105482</v>
      </c>
      <c r="Q27" s="32">
        <f t="shared" si="2"/>
        <v>47.899916764184596</v>
      </c>
      <c r="R27" s="32">
        <f t="shared" si="3"/>
        <v>342.14226260131852</v>
      </c>
      <c r="S27" s="32">
        <f t="shared" si="4"/>
        <v>82.114143024316448</v>
      </c>
    </row>
    <row r="28" spans="4:19" ht="4.5" customHeight="1" thickBot="1" x14ac:dyDescent="0.25">
      <c r="D28" s="80"/>
      <c r="E28" s="81"/>
      <c r="F28" s="82"/>
      <c r="G28" s="83"/>
      <c r="N28" s="48"/>
      <c r="O28" s="32"/>
      <c r="P28" s="32"/>
      <c r="Q28" s="32"/>
      <c r="R28" s="32"/>
      <c r="S28" s="32"/>
    </row>
    <row r="29" spans="4:19" x14ac:dyDescent="0.2">
      <c r="D29" s="40" t="s">
        <v>998</v>
      </c>
      <c r="E29" s="84" t="s">
        <v>1001</v>
      </c>
      <c r="F29" s="85" t="s">
        <v>1024</v>
      </c>
      <c r="G29" s="49" t="s">
        <v>1000</v>
      </c>
      <c r="L29">
        <v>9</v>
      </c>
      <c r="M29">
        <v>2021</v>
      </c>
      <c r="N29" s="48">
        <f t="shared" si="5"/>
        <v>1.4233118124214852</v>
      </c>
      <c r="O29" s="32">
        <f t="shared" si="0"/>
        <v>46.969289809909014</v>
      </c>
      <c r="P29" s="32">
        <f t="shared" si="1"/>
        <v>284.66236248429703</v>
      </c>
      <c r="Q29" s="32">
        <f t="shared" si="2"/>
        <v>49.815913434751984</v>
      </c>
      <c r="R29" s="32">
        <f t="shared" si="3"/>
        <v>355.82795310537131</v>
      </c>
      <c r="S29" s="32">
        <f t="shared" si="4"/>
        <v>85.398708745289113</v>
      </c>
    </row>
    <row r="30" spans="4:19" x14ac:dyDescent="0.2">
      <c r="D30" s="42">
        <v>2015</v>
      </c>
      <c r="E30" s="43">
        <f>ROUND(Signs!$F$454*1/3,0)</f>
        <v>30</v>
      </c>
      <c r="F30" s="86">
        <f>P21</f>
        <v>224.97280000000001</v>
      </c>
      <c r="G30" s="87">
        <f>ROUND($J$7*E30*$N$21,-1)</f>
        <v>6750</v>
      </c>
      <c r="L30">
        <v>10</v>
      </c>
      <c r="M30">
        <v>2022</v>
      </c>
      <c r="N30" s="48">
        <f t="shared" si="5"/>
        <v>1.4802442849183446</v>
      </c>
      <c r="O30" s="32">
        <f t="shared" si="0"/>
        <v>48.848061402305369</v>
      </c>
      <c r="P30" s="32">
        <f t="shared" si="1"/>
        <v>296.04885698366894</v>
      </c>
      <c r="Q30" s="32">
        <f t="shared" si="2"/>
        <v>51.80854997214206</v>
      </c>
      <c r="R30" s="32">
        <f t="shared" si="3"/>
        <v>370.06107122958616</v>
      </c>
      <c r="S30" s="32">
        <f t="shared" si="4"/>
        <v>88.814657095100671</v>
      </c>
    </row>
    <row r="31" spans="4:19" x14ac:dyDescent="0.2">
      <c r="D31" s="42" t="s">
        <v>1020</v>
      </c>
      <c r="E31" s="43">
        <f>ROUND(Signs!$F$454*1/3,0)</f>
        <v>30</v>
      </c>
      <c r="F31" s="86">
        <f>P23</f>
        <v>233.97171200000005</v>
      </c>
      <c r="G31" s="87">
        <f>ROUND($J$7*E31*$N$23,-1)</f>
        <v>7020</v>
      </c>
      <c r="L31">
        <v>11</v>
      </c>
      <c r="M31">
        <v>2023</v>
      </c>
      <c r="N31" s="48">
        <f t="shared" si="5"/>
        <v>1.5394540563150783</v>
      </c>
      <c r="O31" s="32">
        <f t="shared" si="0"/>
        <v>50.801983858397584</v>
      </c>
      <c r="P31" s="32">
        <f t="shared" si="1"/>
        <v>307.89081126301568</v>
      </c>
      <c r="Q31" s="32">
        <f t="shared" si="2"/>
        <v>53.880891971027737</v>
      </c>
      <c r="R31" s="32">
        <f t="shared" si="3"/>
        <v>384.86351407876958</v>
      </c>
      <c r="S31" s="32">
        <f t="shared" si="4"/>
        <v>92.367243378904689</v>
      </c>
    </row>
    <row r="32" spans="4:19" x14ac:dyDescent="0.2">
      <c r="D32" s="42">
        <v>2017</v>
      </c>
      <c r="E32" s="43">
        <f>ROUND(Signs!$F$454*1/3,0)</f>
        <v>30</v>
      </c>
      <c r="F32" s="86">
        <f>P24</f>
        <v>243.33058048000007</v>
      </c>
      <c r="G32" s="87">
        <f>ROUND($J$7*E32*$N$24,-1)</f>
        <v>7300</v>
      </c>
      <c r="L32">
        <v>12</v>
      </c>
      <c r="M32">
        <v>2024</v>
      </c>
      <c r="N32" s="48">
        <f t="shared" si="5"/>
        <v>1.6010322185676817</v>
      </c>
      <c r="O32" s="32">
        <f t="shared" si="0"/>
        <v>52.834063212733497</v>
      </c>
      <c r="P32" s="32">
        <f t="shared" si="1"/>
        <v>320.20644371353637</v>
      </c>
      <c r="Q32" s="32">
        <f t="shared" si="2"/>
        <v>56.03612764986886</v>
      </c>
      <c r="R32" s="32">
        <f t="shared" si="3"/>
        <v>400.25805464192041</v>
      </c>
      <c r="S32" s="32">
        <f t="shared" si="4"/>
        <v>96.061933114060906</v>
      </c>
    </row>
    <row r="33" spans="4:19" ht="13.5" thickBot="1" x14ac:dyDescent="0.25">
      <c r="D33" s="67" t="s">
        <v>1019</v>
      </c>
      <c r="E33" s="88">
        <f>Signs!$F$456</f>
        <v>5</v>
      </c>
      <c r="F33" s="89">
        <f>P31</f>
        <v>307.89081126301568</v>
      </c>
      <c r="G33" s="90">
        <f>ROUND($J$7*$E$33*$N$31,-1)</f>
        <v>1540</v>
      </c>
      <c r="L33">
        <v>13</v>
      </c>
      <c r="M33">
        <v>2025</v>
      </c>
      <c r="N33" s="48">
        <f t="shared" si="5"/>
        <v>1.6650735073103891</v>
      </c>
      <c r="O33" s="32">
        <f>$J$6*N33</f>
        <v>54.947425741242839</v>
      </c>
      <c r="P33" s="32">
        <f t="shared" si="1"/>
        <v>333.01470146207782</v>
      </c>
      <c r="Q33" s="32">
        <f t="shared" si="2"/>
        <v>58.277572755863616</v>
      </c>
      <c r="R33" s="32">
        <f t="shared" si="3"/>
        <v>416.26837682759725</v>
      </c>
      <c r="S33" s="32">
        <f t="shared" si="4"/>
        <v>99.904410438623344</v>
      </c>
    </row>
    <row r="34" spans="4:19" ht="13.5" thickBot="1" x14ac:dyDescent="0.25">
      <c r="D34" s="110" t="s">
        <v>1007</v>
      </c>
      <c r="E34" s="111"/>
      <c r="F34" s="111"/>
      <c r="G34" s="65">
        <f>SUM(G30:G33)</f>
        <v>22610</v>
      </c>
    </row>
    <row r="35" spans="4:19" x14ac:dyDescent="0.2">
      <c r="D35" s="91"/>
      <c r="E35" s="91"/>
      <c r="F35" s="91"/>
      <c r="G35" s="92"/>
    </row>
    <row r="36" spans="4:19" ht="13.5" thickBot="1" x14ac:dyDescent="0.25">
      <c r="D36" s="91"/>
      <c r="E36" s="91"/>
      <c r="F36" s="91"/>
      <c r="G36" s="92"/>
    </row>
    <row r="37" spans="4:19" ht="16.5" thickBot="1" x14ac:dyDescent="0.3">
      <c r="D37" s="112" t="s">
        <v>1011</v>
      </c>
      <c r="E37" s="113"/>
      <c r="F37" s="114"/>
      <c r="G37" s="115"/>
    </row>
    <row r="38" spans="4:19" ht="4.5" customHeight="1" thickBot="1" x14ac:dyDescent="0.25">
      <c r="D38" s="80"/>
      <c r="E38" s="81"/>
      <c r="F38" s="82"/>
      <c r="G38" s="83"/>
    </row>
    <row r="39" spans="4:19" x14ac:dyDescent="0.2">
      <c r="D39" s="40" t="s">
        <v>998</v>
      </c>
      <c r="E39" s="84" t="s">
        <v>999</v>
      </c>
      <c r="F39" s="85" t="s">
        <v>1021</v>
      </c>
      <c r="G39" s="49" t="s">
        <v>1000</v>
      </c>
    </row>
    <row r="40" spans="4:19" x14ac:dyDescent="0.2">
      <c r="D40" s="42">
        <v>2012</v>
      </c>
      <c r="E40" s="43">
        <f>ROUND(Signs!$E$453/3,0)</f>
        <v>78</v>
      </c>
      <c r="F40" s="86">
        <f>Q16</f>
        <v>35</v>
      </c>
      <c r="G40" s="87">
        <f>ROUND($J$8*Signs!$C$453*1/3*$N$16,-1)</f>
        <v>9230</v>
      </c>
    </row>
    <row r="41" spans="4:19" x14ac:dyDescent="0.2">
      <c r="D41" s="42">
        <v>2013</v>
      </c>
      <c r="E41" s="43">
        <f>ROUND(Signs!$E$453/3,0)</f>
        <v>78</v>
      </c>
      <c r="F41" s="86">
        <f>Q17</f>
        <v>36.4</v>
      </c>
      <c r="G41" s="87">
        <f>ROUND($J$8*Signs!$C$453*1/3*$N$17,-1)</f>
        <v>9600</v>
      </c>
    </row>
    <row r="42" spans="4:19" x14ac:dyDescent="0.2">
      <c r="D42" s="42">
        <v>2014</v>
      </c>
      <c r="E42" s="43">
        <f>ROUND(Signs!$E$453/3,0)</f>
        <v>78</v>
      </c>
      <c r="F42" s="86">
        <f>Q19</f>
        <v>37.856000000000002</v>
      </c>
      <c r="G42" s="87">
        <f>ROUND($J$8*Signs!$C$453*1/3*$N$19,-1)</f>
        <v>9980</v>
      </c>
    </row>
    <row r="43" spans="4:19" x14ac:dyDescent="0.2">
      <c r="D43" s="42" t="s">
        <v>1020</v>
      </c>
      <c r="E43" s="43">
        <f>Signs!$E$455</f>
        <v>11</v>
      </c>
      <c r="F43" s="86">
        <f>Q23</f>
        <v>40.945049600000004</v>
      </c>
      <c r="G43" s="87">
        <f>ROUND($J$8*Signs!$C$455*$N$23,-1)</f>
        <v>540</v>
      </c>
    </row>
    <row r="44" spans="4:19" ht="13.5" thickBot="1" x14ac:dyDescent="0.25">
      <c r="D44" s="67" t="s">
        <v>1019</v>
      </c>
      <c r="E44" s="88">
        <f>Signs!$E$456</f>
        <v>97</v>
      </c>
      <c r="F44" s="89">
        <f>Q31</f>
        <v>53.880891971027737</v>
      </c>
      <c r="G44" s="90">
        <f>ROUND($J$8*Signs!$C$456*$N$31,-1)</f>
        <v>29820</v>
      </c>
    </row>
    <row r="45" spans="4:19" ht="13.5" thickBot="1" x14ac:dyDescent="0.25">
      <c r="D45" s="110" t="s">
        <v>1007</v>
      </c>
      <c r="E45" s="111"/>
      <c r="F45" s="111"/>
      <c r="G45" s="65">
        <f>SUM(G40:G44)</f>
        <v>59170</v>
      </c>
    </row>
    <row r="46" spans="4:19" ht="13.5" thickBot="1" x14ac:dyDescent="0.25">
      <c r="D46" s="51"/>
      <c r="E46" s="51"/>
      <c r="F46" s="51"/>
      <c r="G46" s="51"/>
    </row>
    <row r="47" spans="4:19" ht="16.5" thickBot="1" x14ac:dyDescent="0.3">
      <c r="D47" s="112" t="s">
        <v>1012</v>
      </c>
      <c r="E47" s="113"/>
      <c r="F47" s="114"/>
      <c r="G47" s="115"/>
    </row>
    <row r="48" spans="4:19" ht="4.5" customHeight="1" thickBot="1" x14ac:dyDescent="0.25">
      <c r="D48" s="80"/>
      <c r="E48" s="81"/>
      <c r="F48" s="82"/>
      <c r="G48" s="83"/>
    </row>
    <row r="49" spans="4:7" x14ac:dyDescent="0.2">
      <c r="D49" s="40" t="s">
        <v>998</v>
      </c>
      <c r="E49" s="84" t="s">
        <v>1001</v>
      </c>
      <c r="F49" s="85" t="s">
        <v>1024</v>
      </c>
      <c r="G49" s="49" t="s">
        <v>1000</v>
      </c>
    </row>
    <row r="50" spans="4:7" x14ac:dyDescent="0.2">
      <c r="D50" s="42">
        <v>2015</v>
      </c>
      <c r="E50" s="43">
        <f>ROUND(Signs!$F$454*1/3,0)</f>
        <v>30</v>
      </c>
      <c r="F50" s="86">
        <f>R21</f>
        <v>281.21600000000001</v>
      </c>
      <c r="G50" s="87">
        <f>ROUND($J$9*E50*$N$21,-1)</f>
        <v>8440</v>
      </c>
    </row>
    <row r="51" spans="4:7" x14ac:dyDescent="0.2">
      <c r="D51" s="42" t="s">
        <v>1020</v>
      </c>
      <c r="E51" s="43">
        <f>ROUND(Signs!$F$454*1/3,0)</f>
        <v>30</v>
      </c>
      <c r="F51" s="86">
        <f>R23</f>
        <v>292.46464000000003</v>
      </c>
      <c r="G51" s="87">
        <f>ROUND($J$9*E51*$N$23,-1)</f>
        <v>8770</v>
      </c>
    </row>
    <row r="52" spans="4:7" x14ac:dyDescent="0.2">
      <c r="D52" s="42">
        <v>2017</v>
      </c>
      <c r="E52" s="43">
        <f>ROUND(Signs!$F$454*1/3,0)</f>
        <v>30</v>
      </c>
      <c r="F52" s="86">
        <f>R24</f>
        <v>304.16322560000009</v>
      </c>
      <c r="G52" s="87">
        <f>ROUND($J$9*E52*$N$24,-1)</f>
        <v>9120</v>
      </c>
    </row>
    <row r="53" spans="4:7" ht="13.5" thickBot="1" x14ac:dyDescent="0.25">
      <c r="D53" s="67" t="s">
        <v>1019</v>
      </c>
      <c r="E53" s="88">
        <f>Signs!$F$456</f>
        <v>5</v>
      </c>
      <c r="F53" s="89">
        <f>R31</f>
        <v>384.86351407876958</v>
      </c>
      <c r="G53" s="90">
        <f>ROUND($J$9*$E$33*$N$31,-1)</f>
        <v>1920</v>
      </c>
    </row>
    <row r="54" spans="4:7" ht="13.5" thickBot="1" x14ac:dyDescent="0.25">
      <c r="D54" s="110" t="s">
        <v>1007</v>
      </c>
      <c r="E54" s="111"/>
      <c r="F54" s="111"/>
      <c r="G54" s="65">
        <f>SUM(G50:G53)</f>
        <v>28250</v>
      </c>
    </row>
    <row r="55" spans="4:7" x14ac:dyDescent="0.2">
      <c r="D55" s="91"/>
      <c r="E55" s="91"/>
      <c r="F55" s="91"/>
      <c r="G55" s="92"/>
    </row>
    <row r="56" spans="4:7" ht="13.5" thickBot="1" x14ac:dyDescent="0.25">
      <c r="D56" s="51"/>
      <c r="E56" s="51"/>
      <c r="F56" s="51"/>
      <c r="G56" s="51"/>
    </row>
    <row r="57" spans="4:7" ht="16.5" thickBot="1" x14ac:dyDescent="0.3">
      <c r="D57" s="112" t="s">
        <v>1003</v>
      </c>
      <c r="E57" s="113"/>
      <c r="F57" s="114"/>
      <c r="G57" s="115"/>
    </row>
    <row r="58" spans="4:7" ht="4.5" customHeight="1" thickBot="1" x14ac:dyDescent="0.25">
      <c r="D58" s="80"/>
      <c r="E58" s="81"/>
      <c r="F58" s="82"/>
      <c r="G58" s="83"/>
    </row>
    <row r="59" spans="4:7" x14ac:dyDescent="0.2">
      <c r="D59" s="40" t="s">
        <v>998</v>
      </c>
      <c r="E59" s="84" t="s">
        <v>1004</v>
      </c>
      <c r="F59" s="85" t="s">
        <v>1025</v>
      </c>
      <c r="G59" s="49" t="s">
        <v>1000</v>
      </c>
    </row>
    <row r="60" spans="4:7" x14ac:dyDescent="0.2">
      <c r="D60" s="40">
        <v>2012</v>
      </c>
      <c r="E60" s="41">
        <f>Signs!$D$453*1/3</f>
        <v>29</v>
      </c>
      <c r="F60" s="54">
        <f>S16</f>
        <v>60</v>
      </c>
      <c r="G60" s="62">
        <f>ROUND(E60*$J$10*$N$16,-1)</f>
        <v>1740</v>
      </c>
    </row>
    <row r="61" spans="4:7" x14ac:dyDescent="0.2">
      <c r="D61" s="40">
        <v>2013</v>
      </c>
      <c r="E61" s="41">
        <f>Signs!$D$453*1/3</f>
        <v>29</v>
      </c>
      <c r="F61" s="54">
        <f>S17</f>
        <v>62.400000000000006</v>
      </c>
      <c r="G61" s="62">
        <f>ROUND(E61*$J$10*$N$17,-1)</f>
        <v>1810</v>
      </c>
    </row>
    <row r="62" spans="4:7" x14ac:dyDescent="0.2">
      <c r="D62" s="40">
        <v>2014</v>
      </c>
      <c r="E62" s="41">
        <f>Signs!$D$453*1/3</f>
        <v>29</v>
      </c>
      <c r="F62" s="54">
        <f>S19</f>
        <v>64.896000000000001</v>
      </c>
      <c r="G62" s="62">
        <f>ROUND(E62*$J$10*$N$19,-1)</f>
        <v>1880</v>
      </c>
    </row>
    <row r="63" spans="4:7" x14ac:dyDescent="0.2">
      <c r="D63" s="42">
        <v>2015</v>
      </c>
      <c r="E63" s="43">
        <f>ROUND(Signs!$D$454*1/3,0)</f>
        <v>18</v>
      </c>
      <c r="F63" s="54">
        <f>S21</f>
        <v>67.49184000000001</v>
      </c>
      <c r="G63" s="62">
        <f>ROUND(E63*$J$10*$N$21,-1)</f>
        <v>1210</v>
      </c>
    </row>
    <row r="64" spans="4:7" x14ac:dyDescent="0.2">
      <c r="D64" s="42" t="s">
        <v>1020</v>
      </c>
      <c r="E64" s="43">
        <f>ROUND(Signs!$D$454*1/3+Signs!$D$455,0)</f>
        <v>21</v>
      </c>
      <c r="F64" s="54">
        <f>S23</f>
        <v>70.191513600000008</v>
      </c>
      <c r="G64" s="62">
        <f>ROUND(E64*$J$10*$N$23,-1)</f>
        <v>1470</v>
      </c>
    </row>
    <row r="65" spans="4:10" x14ac:dyDescent="0.2">
      <c r="D65" s="42">
        <v>2017</v>
      </c>
      <c r="E65" s="43">
        <f>ROUND(Signs!$D$454*1/3,0)</f>
        <v>18</v>
      </c>
      <c r="F65" s="54">
        <f>S24</f>
        <v>72.999174144000023</v>
      </c>
      <c r="G65" s="62">
        <f>ROUND(E65*$J$10*$N$24,-1)</f>
        <v>1310</v>
      </c>
    </row>
    <row r="66" spans="4:10" ht="13.5" thickBot="1" x14ac:dyDescent="0.25">
      <c r="D66" s="44" t="s">
        <v>1019</v>
      </c>
      <c r="E66" s="45">
        <f>Signs!D456</f>
        <v>87</v>
      </c>
      <c r="F66" s="55">
        <f>S31</f>
        <v>92.367243378904689</v>
      </c>
      <c r="G66" s="62">
        <f>ROUND(E66*$J$10*$N$31,-1)</f>
        <v>8040</v>
      </c>
    </row>
    <row r="67" spans="4:10" ht="13.5" thickBot="1" x14ac:dyDescent="0.25">
      <c r="D67" s="110" t="s">
        <v>1007</v>
      </c>
      <c r="E67" s="111"/>
      <c r="F67" s="111"/>
      <c r="G67" s="65">
        <f>SUM(G60:G66)</f>
        <v>17460</v>
      </c>
    </row>
    <row r="68" spans="4:10" x14ac:dyDescent="0.2">
      <c r="D68" s="51"/>
      <c r="E68" s="51"/>
      <c r="F68" s="51"/>
      <c r="G68" s="51"/>
    </row>
    <row r="69" spans="4:10" x14ac:dyDescent="0.2">
      <c r="D69" s="51" t="s">
        <v>1028</v>
      </c>
      <c r="E69" s="51"/>
      <c r="F69" s="51"/>
      <c r="G69" s="51"/>
    </row>
    <row r="70" spans="4:10" ht="13.5" thickBot="1" x14ac:dyDescent="0.25">
      <c r="D70" s="51" t="s">
        <v>1029</v>
      </c>
      <c r="E70" s="51"/>
      <c r="F70" s="51"/>
      <c r="G70" s="51"/>
    </row>
    <row r="71" spans="4:10" ht="13.5" hidden="1" thickBot="1" x14ac:dyDescent="0.25">
      <c r="D71" s="51"/>
      <c r="E71" s="51"/>
      <c r="F71" s="51"/>
      <c r="G71" s="51"/>
      <c r="I71" s="123" t="s">
        <v>1051</v>
      </c>
      <c r="J71" s="124"/>
    </row>
    <row r="72" spans="4:10" hidden="1" x14ac:dyDescent="0.2">
      <c r="I72" s="34" t="s">
        <v>998</v>
      </c>
      <c r="J72" s="46" t="s">
        <v>1000</v>
      </c>
    </row>
    <row r="73" spans="4:10" hidden="1" x14ac:dyDescent="0.2">
      <c r="I73" s="40">
        <v>2012</v>
      </c>
      <c r="J73" s="62">
        <f>G17+G18+G60</f>
        <v>10440</v>
      </c>
    </row>
    <row r="74" spans="4:10" hidden="1" x14ac:dyDescent="0.2">
      <c r="I74" s="40">
        <v>2013</v>
      </c>
      <c r="J74" s="62">
        <f>G19+G20+G61</f>
        <v>10860</v>
      </c>
    </row>
    <row r="75" spans="4:10" hidden="1" x14ac:dyDescent="0.2">
      <c r="I75" s="40">
        <v>2014</v>
      </c>
      <c r="J75" s="62">
        <f>G21+G22+G62</f>
        <v>11290</v>
      </c>
    </row>
    <row r="76" spans="4:10" hidden="1" x14ac:dyDescent="0.2">
      <c r="I76" s="42">
        <v>2015</v>
      </c>
      <c r="J76" s="62">
        <f>G30+G63</f>
        <v>7960</v>
      </c>
    </row>
    <row r="77" spans="4:10" hidden="1" x14ac:dyDescent="0.2">
      <c r="I77" s="42">
        <v>2016</v>
      </c>
      <c r="J77" s="62">
        <f>G23+G31+G64</f>
        <v>9000</v>
      </c>
    </row>
    <row r="78" spans="4:10" hidden="1" x14ac:dyDescent="0.2">
      <c r="I78" s="42">
        <v>2017</v>
      </c>
      <c r="J78" s="62">
        <f>G32+G65</f>
        <v>8610</v>
      </c>
    </row>
    <row r="79" spans="4:10" ht="13.5" hidden="1" thickBot="1" x14ac:dyDescent="0.25">
      <c r="I79" s="44">
        <v>2023</v>
      </c>
      <c r="J79" s="63">
        <f>G24+G33+G66</f>
        <v>37700</v>
      </c>
    </row>
    <row r="80" spans="4:10" ht="13.5" hidden="1" thickBot="1" x14ac:dyDescent="0.25">
      <c r="I80" s="39" t="s">
        <v>1007</v>
      </c>
      <c r="J80" s="64">
        <f>SUM(J73:J79)</f>
        <v>95860</v>
      </c>
    </row>
    <row r="81" spans="7:10" ht="13.5" hidden="1" thickBot="1" x14ac:dyDescent="0.25"/>
    <row r="82" spans="7:10" ht="16.5" thickBot="1" x14ac:dyDescent="0.3">
      <c r="I82" s="119" t="s">
        <v>1052</v>
      </c>
      <c r="J82" s="120"/>
    </row>
    <row r="83" spans="7:10" ht="4.5" customHeight="1" thickBot="1" x14ac:dyDescent="0.25">
      <c r="I83" s="116"/>
      <c r="J83" s="117"/>
    </row>
    <row r="84" spans="7:10" x14ac:dyDescent="0.2">
      <c r="I84" s="40" t="s">
        <v>998</v>
      </c>
      <c r="J84" s="49" t="s">
        <v>1000</v>
      </c>
    </row>
    <row r="85" spans="7:10" x14ac:dyDescent="0.2">
      <c r="I85" s="40">
        <v>2012</v>
      </c>
      <c r="J85" s="62">
        <f>ROUND((J73+J74+J75)/3,-1)</f>
        <v>10860</v>
      </c>
    </row>
    <row r="86" spans="7:10" x14ac:dyDescent="0.2">
      <c r="I86" s="40">
        <v>2013</v>
      </c>
      <c r="J86" s="62">
        <f>ROUND((J73+J74+J75)/3,-1)</f>
        <v>10860</v>
      </c>
    </row>
    <row r="87" spans="7:10" x14ac:dyDescent="0.2">
      <c r="I87" s="40">
        <v>2014</v>
      </c>
      <c r="J87" s="62">
        <f>ROUND((J73+J74+J75)/3,-1)</f>
        <v>10860</v>
      </c>
    </row>
    <row r="88" spans="7:10" x14ac:dyDescent="0.2">
      <c r="I88" s="42">
        <v>2015</v>
      </c>
      <c r="J88" s="62">
        <f>ROUND((J76+J77+J78)/3,-1)</f>
        <v>8520</v>
      </c>
    </row>
    <row r="89" spans="7:10" x14ac:dyDescent="0.2">
      <c r="I89" s="42">
        <v>2016</v>
      </c>
      <c r="J89" s="62">
        <f>ROUND((J76+J77+J78)/3,-1)</f>
        <v>8520</v>
      </c>
    </row>
    <row r="90" spans="7:10" x14ac:dyDescent="0.2">
      <c r="I90" s="42">
        <v>2017</v>
      </c>
      <c r="J90" s="62">
        <f>ROUND((J76+J77+J78)/3,-1)</f>
        <v>8520</v>
      </c>
    </row>
    <row r="91" spans="7:10" ht="13.5" thickBot="1" x14ac:dyDescent="0.25">
      <c r="I91" s="44">
        <v>2023</v>
      </c>
      <c r="J91" s="63">
        <f>J79</f>
        <v>37700</v>
      </c>
    </row>
    <row r="92" spans="7:10" ht="13.5" thickBot="1" x14ac:dyDescent="0.25">
      <c r="G92" s="94">
        <f>G25+G34+G67</f>
        <v>95860</v>
      </c>
      <c r="H92" s="52"/>
      <c r="I92" s="50" t="s">
        <v>1007</v>
      </c>
      <c r="J92" s="65">
        <f>SUM(J85:J91)</f>
        <v>95840</v>
      </c>
    </row>
    <row r="93" spans="7:10" x14ac:dyDescent="0.2">
      <c r="G93" s="31" t="str">
        <f>IF(G92=J92,"OK","FALSE")</f>
        <v>FALSE</v>
      </c>
    </row>
    <row r="94" spans="7:10" ht="13.5" hidden="1" thickBot="1" x14ac:dyDescent="0.25"/>
    <row r="95" spans="7:10" ht="13.5" hidden="1" thickBot="1" x14ac:dyDescent="0.25">
      <c r="I95" s="121" t="s">
        <v>1017</v>
      </c>
      <c r="J95" s="122"/>
    </row>
    <row r="96" spans="7:10" hidden="1" x14ac:dyDescent="0.2">
      <c r="I96" s="40" t="s">
        <v>998</v>
      </c>
      <c r="J96" s="49" t="s">
        <v>1000</v>
      </c>
    </row>
    <row r="97" spans="7:10" hidden="1" x14ac:dyDescent="0.2">
      <c r="I97" s="40">
        <v>2012</v>
      </c>
      <c r="J97" s="62">
        <f>G40+G60</f>
        <v>10970</v>
      </c>
    </row>
    <row r="98" spans="7:10" hidden="1" x14ac:dyDescent="0.2">
      <c r="I98" s="40">
        <v>2013</v>
      </c>
      <c r="J98" s="62">
        <f>G41+G61</f>
        <v>11410</v>
      </c>
    </row>
    <row r="99" spans="7:10" hidden="1" x14ac:dyDescent="0.2">
      <c r="I99" s="40">
        <v>2014</v>
      </c>
      <c r="J99" s="62">
        <f>G42+G62</f>
        <v>11860</v>
      </c>
    </row>
    <row r="100" spans="7:10" hidden="1" x14ac:dyDescent="0.2">
      <c r="I100" s="42">
        <v>2015</v>
      </c>
      <c r="J100" s="62">
        <f>G50+G63</f>
        <v>9650</v>
      </c>
    </row>
    <row r="101" spans="7:10" hidden="1" x14ac:dyDescent="0.2">
      <c r="I101" s="42">
        <v>2016</v>
      </c>
      <c r="J101" s="62">
        <f>G43+G51+G64</f>
        <v>10780</v>
      </c>
    </row>
    <row r="102" spans="7:10" hidden="1" x14ac:dyDescent="0.2">
      <c r="I102" s="42">
        <v>2017</v>
      </c>
      <c r="J102" s="62">
        <f>G52+G65</f>
        <v>10430</v>
      </c>
    </row>
    <row r="103" spans="7:10" ht="13.5" hidden="1" thickBot="1" x14ac:dyDescent="0.25">
      <c r="I103" s="44">
        <v>2023</v>
      </c>
      <c r="J103" s="63">
        <f>G44+G53+G66</f>
        <v>39780</v>
      </c>
    </row>
    <row r="104" spans="7:10" ht="13.5" hidden="1" thickBot="1" x14ac:dyDescent="0.25">
      <c r="G104" s="32">
        <f>G45+G54+G67</f>
        <v>104880</v>
      </c>
      <c r="H104" s="52" t="str">
        <f>IF(G104=J104,"OK","FALSE")</f>
        <v>OK</v>
      </c>
      <c r="I104" s="50" t="s">
        <v>1007</v>
      </c>
      <c r="J104" s="65">
        <f>SUM(J97:J103)</f>
        <v>104880</v>
      </c>
    </row>
    <row r="105" spans="7:10" ht="13.5" thickBot="1" x14ac:dyDescent="0.25">
      <c r="I105" s="51"/>
      <c r="J105" s="51"/>
    </row>
    <row r="106" spans="7:10" ht="16.5" thickBot="1" x14ac:dyDescent="0.3">
      <c r="I106" s="112" t="s">
        <v>1018</v>
      </c>
      <c r="J106" s="115"/>
    </row>
    <row r="107" spans="7:10" ht="4.5" customHeight="1" thickBot="1" x14ac:dyDescent="0.25">
      <c r="I107" s="116"/>
      <c r="J107" s="117"/>
    </row>
    <row r="108" spans="7:10" x14ac:dyDescent="0.2">
      <c r="I108" s="40" t="s">
        <v>998</v>
      </c>
      <c r="J108" s="49" t="s">
        <v>1000</v>
      </c>
    </row>
    <row r="109" spans="7:10" x14ac:dyDescent="0.2">
      <c r="I109" s="40">
        <v>2012</v>
      </c>
      <c r="J109" s="62">
        <f>ROUND((J97+J98+J99)/3,-1)</f>
        <v>11410</v>
      </c>
    </row>
    <row r="110" spans="7:10" x14ac:dyDescent="0.2">
      <c r="I110" s="40">
        <v>2013</v>
      </c>
      <c r="J110" s="62">
        <f>ROUND((J97+J98+J99)/3,-1)</f>
        <v>11410</v>
      </c>
    </row>
    <row r="111" spans="7:10" x14ac:dyDescent="0.2">
      <c r="I111" s="40">
        <v>2014</v>
      </c>
      <c r="J111" s="62">
        <f>ROUND((J97+J98+J99)/3,-1)</f>
        <v>11410</v>
      </c>
    </row>
    <row r="112" spans="7:10" x14ac:dyDescent="0.2">
      <c r="I112" s="42">
        <v>2015</v>
      </c>
      <c r="J112" s="62">
        <f>ROUND((J100+J101+J102)/3,-1)</f>
        <v>10290</v>
      </c>
    </row>
    <row r="113" spans="9:10" x14ac:dyDescent="0.2">
      <c r="I113" s="42">
        <v>2016</v>
      </c>
      <c r="J113" s="62">
        <f>ROUND((J100+J101+J102)/3,-1)</f>
        <v>10290</v>
      </c>
    </row>
    <row r="114" spans="9:10" x14ac:dyDescent="0.2">
      <c r="I114" s="42">
        <v>2017</v>
      </c>
      <c r="J114" s="62">
        <f>ROUND((J100+J101+J102)/3,-1)</f>
        <v>10290</v>
      </c>
    </row>
    <row r="115" spans="9:10" ht="13.5" thickBot="1" x14ac:dyDescent="0.25">
      <c r="I115" s="44">
        <v>2023</v>
      </c>
      <c r="J115" s="63">
        <f>J103</f>
        <v>39780</v>
      </c>
    </row>
    <row r="116" spans="9:10" ht="13.5" thickBot="1" x14ac:dyDescent="0.25">
      <c r="I116" s="50" t="s">
        <v>1007</v>
      </c>
      <c r="J116" s="65">
        <f>SUM(J109:J115)</f>
        <v>104880</v>
      </c>
    </row>
  </sheetData>
  <mergeCells count="17">
    <mergeCell ref="I107:J107"/>
    <mergeCell ref="I83:J83"/>
    <mergeCell ref="D15:G15"/>
    <mergeCell ref="I82:J82"/>
    <mergeCell ref="I106:J106"/>
    <mergeCell ref="D37:G37"/>
    <mergeCell ref="D47:G47"/>
    <mergeCell ref="I95:J95"/>
    <mergeCell ref="I71:J71"/>
    <mergeCell ref="D54:F54"/>
    <mergeCell ref="D67:F67"/>
    <mergeCell ref="D14:G14"/>
    <mergeCell ref="D27:G27"/>
    <mergeCell ref="D57:G57"/>
    <mergeCell ref="D34:F34"/>
    <mergeCell ref="D25:F25"/>
    <mergeCell ref="D45:F45"/>
  </mergeCells>
  <printOptions horizontalCentered="1"/>
  <pageMargins left="0.7" right="0.7" top="0.75" bottom="0.75" header="0.3" footer="0.3"/>
  <pageSetup scale="85" orientation="portrait" r:id="rId1"/>
  <rowBreaks count="1" manualBreakCount="1">
    <brk id="70" min="3" max="9" man="1"/>
  </rowBreaks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7:H29"/>
  <sheetViews>
    <sheetView zoomScaleNormal="100" workbookViewId="0">
      <selection activeCell="F32" sqref="F32"/>
    </sheetView>
  </sheetViews>
  <sheetFormatPr defaultRowHeight="12.75" x14ac:dyDescent="0.2"/>
  <cols>
    <col min="5" max="5" width="20" bestFit="1" customWidth="1"/>
    <col min="6" max="6" width="21.140625" customWidth="1"/>
    <col min="7" max="7" width="19.28515625" customWidth="1"/>
    <col min="8" max="8" width="29" bestFit="1" customWidth="1"/>
  </cols>
  <sheetData>
    <row r="17" spans="5:8" ht="13.5" thickBot="1" x14ac:dyDescent="0.25"/>
    <row r="18" spans="5:8" ht="16.5" thickBot="1" x14ac:dyDescent="0.3">
      <c r="E18" s="125" t="s">
        <v>1041</v>
      </c>
      <c r="F18" s="126"/>
      <c r="G18" s="127"/>
      <c r="H18" s="128"/>
    </row>
    <row r="19" spans="5:8" ht="4.5" customHeight="1" thickBot="1" x14ac:dyDescent="0.3">
      <c r="E19" s="129"/>
      <c r="F19" s="130"/>
      <c r="G19" s="130"/>
      <c r="H19" s="131"/>
    </row>
    <row r="20" spans="5:8" x14ac:dyDescent="0.2">
      <c r="E20" s="34"/>
      <c r="F20" s="33" t="s">
        <v>1045</v>
      </c>
      <c r="G20" s="53" t="s">
        <v>1043</v>
      </c>
      <c r="H20" s="46" t="s">
        <v>1044</v>
      </c>
    </row>
    <row r="21" spans="5:8" x14ac:dyDescent="0.2">
      <c r="E21" s="35" t="s">
        <v>1037</v>
      </c>
      <c r="F21" s="56">
        <f>'Signage by Year'!J6</f>
        <v>33</v>
      </c>
      <c r="G21" s="58">
        <v>10</v>
      </c>
      <c r="H21" s="37">
        <f>F21/G21</f>
        <v>3.3</v>
      </c>
    </row>
    <row r="22" spans="5:8" ht="13.5" thickBot="1" x14ac:dyDescent="0.25">
      <c r="E22" s="36" t="s">
        <v>1038</v>
      </c>
      <c r="F22" s="57">
        <f>'Signage by Year'!J8</f>
        <v>35</v>
      </c>
      <c r="G22" s="59">
        <v>15</v>
      </c>
      <c r="H22" s="38">
        <f>F22/G22</f>
        <v>2.3333333333333335</v>
      </c>
    </row>
    <row r="24" spans="5:8" ht="13.5" thickBot="1" x14ac:dyDescent="0.25"/>
    <row r="25" spans="5:8" ht="16.5" thickBot="1" x14ac:dyDescent="0.3">
      <c r="E25" s="125" t="s">
        <v>1042</v>
      </c>
      <c r="F25" s="126"/>
      <c r="G25" s="127"/>
      <c r="H25" s="128"/>
    </row>
    <row r="26" spans="5:8" ht="4.5" customHeight="1" thickBot="1" x14ac:dyDescent="0.3">
      <c r="E26" s="129"/>
      <c r="F26" s="130"/>
      <c r="G26" s="130"/>
      <c r="H26" s="131"/>
    </row>
    <row r="27" spans="5:8" x14ac:dyDescent="0.2">
      <c r="E27" s="34"/>
      <c r="F27" s="33" t="s">
        <v>1024</v>
      </c>
      <c r="G27" s="53" t="s">
        <v>1043</v>
      </c>
      <c r="H27" s="46" t="s">
        <v>1046</v>
      </c>
    </row>
    <row r="28" spans="5:8" x14ac:dyDescent="0.2">
      <c r="E28" s="35" t="s">
        <v>1039</v>
      </c>
      <c r="F28" s="60">
        <f>'Signage by Year'!J7</f>
        <v>200</v>
      </c>
      <c r="G28" s="58">
        <v>10</v>
      </c>
      <c r="H28" s="37">
        <f>F28/G28</f>
        <v>20</v>
      </c>
    </row>
    <row r="29" spans="5:8" ht="13.5" thickBot="1" x14ac:dyDescent="0.25">
      <c r="E29" s="36" t="s">
        <v>1040</v>
      </c>
      <c r="F29" s="61">
        <f>'Signage by Year'!J9</f>
        <v>250</v>
      </c>
      <c r="G29" s="59">
        <v>15</v>
      </c>
      <c r="H29" s="38">
        <f>F29/G29</f>
        <v>16.666666666666668</v>
      </c>
    </row>
  </sheetData>
  <mergeCells count="4">
    <mergeCell ref="E18:H18"/>
    <mergeCell ref="E25:H25"/>
    <mergeCell ref="E19:H19"/>
    <mergeCell ref="E26:H26"/>
  </mergeCells>
  <printOptions horizontalCentered="1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1:G27"/>
  <sheetViews>
    <sheetView zoomScaleNormal="100" workbookViewId="0">
      <selection activeCell="F35" sqref="F35"/>
    </sheetView>
  </sheetViews>
  <sheetFormatPr defaultRowHeight="12.75" x14ac:dyDescent="0.2"/>
  <cols>
    <col min="4" max="7" width="23.7109375" customWidth="1"/>
  </cols>
  <sheetData>
    <row r="11" spans="4:7" ht="13.5" thickBot="1" x14ac:dyDescent="0.25"/>
    <row r="12" spans="4:7" ht="13.5" thickBot="1" x14ac:dyDescent="0.25">
      <c r="D12" s="123" t="s">
        <v>1010</v>
      </c>
      <c r="E12" s="132"/>
      <c r="F12" s="132"/>
      <c r="G12" s="124"/>
    </row>
    <row r="13" spans="4:7" ht="4.5" customHeight="1" thickBot="1" x14ac:dyDescent="0.25">
      <c r="D13" s="77"/>
      <c r="E13" s="78"/>
      <c r="F13" s="78"/>
      <c r="G13" s="79"/>
    </row>
    <row r="14" spans="4:7" ht="28.5" customHeight="1" thickBot="1" x14ac:dyDescent="0.25">
      <c r="D14" s="69" t="s">
        <v>1047</v>
      </c>
      <c r="E14" s="69" t="s">
        <v>1048</v>
      </c>
      <c r="F14" s="70" t="s">
        <v>1050</v>
      </c>
      <c r="G14" s="70" t="s">
        <v>1049</v>
      </c>
    </row>
    <row r="15" spans="4:7" x14ac:dyDescent="0.2">
      <c r="D15" s="40" t="s">
        <v>1005</v>
      </c>
      <c r="E15" s="71">
        <f>SUM('Signage by Year'!J73:J75)</f>
        <v>32590</v>
      </c>
      <c r="F15" s="33">
        <v>3</v>
      </c>
      <c r="G15" s="72">
        <f>ROUND(E15/F15,-1)</f>
        <v>10860</v>
      </c>
    </row>
    <row r="16" spans="4:7" x14ac:dyDescent="0.2">
      <c r="D16" s="42" t="s">
        <v>1006</v>
      </c>
      <c r="E16" s="73">
        <f>SUM('Signage by Year'!J76:J78)</f>
        <v>25570</v>
      </c>
      <c r="F16" s="66">
        <v>3</v>
      </c>
      <c r="G16" s="74">
        <f>ROUND(E16/F16,-1)</f>
        <v>8520</v>
      </c>
    </row>
    <row r="17" spans="4:7" ht="13.5" thickBot="1" x14ac:dyDescent="0.25">
      <c r="D17" s="67">
        <v>2023</v>
      </c>
      <c r="E17" s="76">
        <f>'Signage by Year'!J79</f>
        <v>37700</v>
      </c>
      <c r="F17" s="68">
        <v>1</v>
      </c>
      <c r="G17" s="75">
        <f>ROUND(E17/F17,-1)</f>
        <v>37700</v>
      </c>
    </row>
    <row r="20" spans="4:7" ht="13.5" thickBot="1" x14ac:dyDescent="0.25"/>
    <row r="21" spans="4:7" ht="13.5" thickBot="1" x14ac:dyDescent="0.25">
      <c r="D21" s="123" t="s">
        <v>1018</v>
      </c>
      <c r="E21" s="132"/>
      <c r="F21" s="132"/>
      <c r="G21" s="124"/>
    </row>
    <row r="22" spans="4:7" ht="4.5" customHeight="1" thickBot="1" x14ac:dyDescent="0.25">
      <c r="D22" s="77"/>
      <c r="E22" s="78"/>
      <c r="F22" s="78"/>
      <c r="G22" s="79"/>
    </row>
    <row r="23" spans="4:7" ht="26.25" thickBot="1" x14ac:dyDescent="0.25">
      <c r="D23" s="69" t="s">
        <v>1047</v>
      </c>
      <c r="E23" s="69" t="s">
        <v>1048</v>
      </c>
      <c r="F23" s="70" t="s">
        <v>1050</v>
      </c>
      <c r="G23" s="70" t="s">
        <v>1049</v>
      </c>
    </row>
    <row r="24" spans="4:7" x14ac:dyDescent="0.2">
      <c r="D24" s="40" t="s">
        <v>1005</v>
      </c>
      <c r="E24" s="71">
        <f>SUM('Signage by Year'!J97:J99)</f>
        <v>34240</v>
      </c>
      <c r="F24" s="33">
        <v>3</v>
      </c>
      <c r="G24" s="72">
        <f>ROUND(E24/F24,-1)</f>
        <v>11410</v>
      </c>
    </row>
    <row r="25" spans="4:7" x14ac:dyDescent="0.2">
      <c r="D25" s="42" t="s">
        <v>1006</v>
      </c>
      <c r="E25" s="73">
        <f>SUM('Signage by Year'!J100:J102)</f>
        <v>30860</v>
      </c>
      <c r="F25" s="66">
        <v>3</v>
      </c>
      <c r="G25" s="74">
        <f>ROUND(E25/F25,-1)</f>
        <v>10290</v>
      </c>
    </row>
    <row r="26" spans="4:7" ht="13.5" thickBot="1" x14ac:dyDescent="0.25">
      <c r="D26" s="67">
        <v>2023</v>
      </c>
      <c r="E26" s="76">
        <f>'Signage by Year'!J103</f>
        <v>39780</v>
      </c>
      <c r="F26" s="68">
        <v>1</v>
      </c>
      <c r="G26" s="75">
        <f>ROUND(E26/F26,-1)</f>
        <v>39780</v>
      </c>
    </row>
    <row r="27" spans="4:7" x14ac:dyDescent="0.2">
      <c r="D27" s="51"/>
      <c r="E27" s="51"/>
    </row>
  </sheetData>
  <mergeCells count="2">
    <mergeCell ref="D12:G12"/>
    <mergeCell ref="D21:G21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Priority Level</vt:lpstr>
      <vt:lpstr>Signs</vt:lpstr>
      <vt:lpstr>Signage by Year</vt:lpstr>
      <vt:lpstr>Life Cycle Costs</vt:lpstr>
      <vt:lpstr>Funding</vt:lpstr>
      <vt:lpstr>Funding!Print_Area</vt:lpstr>
      <vt:lpstr>'Life Cycle Costs'!Print_Area</vt:lpstr>
      <vt:lpstr>'Signage by Year'!Print_Area</vt:lpstr>
      <vt:lpstr>'Priority Level'!Signs</vt:lpstr>
      <vt:lpstr>Signs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Koscielak</dc:creator>
  <cp:lastModifiedBy>Glenn</cp:lastModifiedBy>
  <cp:lastPrinted>2011-08-29T21:24:33Z</cp:lastPrinted>
  <dcterms:created xsi:type="dcterms:W3CDTF">2011-07-05T15:35:02Z</dcterms:created>
  <dcterms:modified xsi:type="dcterms:W3CDTF">2012-03-02T14:12:44Z</dcterms:modified>
</cp:coreProperties>
</file>